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ile 75  ( MYT 5 - FY 2025-26 to 2029-30 Petition )\To MERC Final Petition-Upload\Data Gaps-1\DG point 60 Ghatghar 189.27 Cr Disallowance\"/>
    </mc:Choice>
  </mc:AlternateContent>
  <bookViews>
    <workbookView xWindow="0" yWindow="0" windowWidth="17385" windowHeight="8145"/>
  </bookViews>
  <sheets>
    <sheet name="Sheet1" sheetId="1" r:id="rId1"/>
    <sheet name="Koyana F9.1" sheetId="7" r:id="rId2"/>
    <sheet name="Bhira F9.1" sheetId="8" r:id="rId3"/>
    <sheet name="Tillari F9.1" sheetId="9" r:id="rId4"/>
    <sheet name="SHP F9.1" sheetId="6" r:id="rId5"/>
    <sheet name="F2 FY 2017-18" sheetId="4" r:id="rId6"/>
    <sheet name="F2 FY 2018-19" sheetId="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\a" localSheetId="2">#REF!</definedName>
    <definedName name="\a" localSheetId="5">#REF!</definedName>
    <definedName name="\a" localSheetId="6">#REF!</definedName>
    <definedName name="\a" localSheetId="1">#REF!</definedName>
    <definedName name="\a" localSheetId="4">#REF!</definedName>
    <definedName name="\a" localSheetId="3">#REF!</definedName>
    <definedName name="\a">#REF!</definedName>
    <definedName name="\b" localSheetId="2">#REF!</definedName>
    <definedName name="\b" localSheetId="5">#REF!</definedName>
    <definedName name="\b" localSheetId="6">#REF!</definedName>
    <definedName name="\b" localSheetId="4">#REF!</definedName>
    <definedName name="\b" localSheetId="3">#REF!</definedName>
    <definedName name="\b">#REF!</definedName>
    <definedName name="\c" localSheetId="2">#REF!</definedName>
    <definedName name="\c" localSheetId="5">#REF!</definedName>
    <definedName name="\c" localSheetId="6">#REF!</definedName>
    <definedName name="\c" localSheetId="4">#REF!</definedName>
    <definedName name="\c" localSheetId="3">#REF!</definedName>
    <definedName name="\c">#REF!</definedName>
    <definedName name="\d" localSheetId="5">#REF!</definedName>
    <definedName name="\d" localSheetId="6">#REF!</definedName>
    <definedName name="\d">#REF!</definedName>
    <definedName name="\e" localSheetId="5">#REF!</definedName>
    <definedName name="\e" localSheetId="6">#REF!</definedName>
    <definedName name="\e">#REF!</definedName>
    <definedName name="\f" localSheetId="5">#REF!</definedName>
    <definedName name="\f" localSheetId="6">#REF!</definedName>
    <definedName name="\f">#REF!</definedName>
    <definedName name="\g" localSheetId="5">#REF!</definedName>
    <definedName name="\g" localSheetId="6">#REF!</definedName>
    <definedName name="\g">#REF!</definedName>
    <definedName name="\j" localSheetId="5">#REF!</definedName>
    <definedName name="\j" localSheetId="6">#REF!</definedName>
    <definedName name="\j">#REF!</definedName>
    <definedName name="\k" localSheetId="5">#REF!</definedName>
    <definedName name="\k" localSheetId="6">#REF!</definedName>
    <definedName name="\k">#REF!</definedName>
    <definedName name="\m" localSheetId="5">#REF!</definedName>
    <definedName name="\m" localSheetId="6">#REF!</definedName>
    <definedName name="\m">#REF!</definedName>
    <definedName name="\n" localSheetId="5">#REF!</definedName>
    <definedName name="\n" localSheetId="6">#REF!</definedName>
    <definedName name="\n">#REF!</definedName>
    <definedName name="\o" localSheetId="5">#REF!</definedName>
    <definedName name="\o" localSheetId="6">#REF!</definedName>
    <definedName name="\o">#REF!</definedName>
    <definedName name="\p" localSheetId="5">#REF!</definedName>
    <definedName name="\p" localSheetId="6">#REF!</definedName>
    <definedName name="\p">#REF!</definedName>
    <definedName name="\q" localSheetId="2">#REF!</definedName>
    <definedName name="\q" localSheetId="1">#REF!</definedName>
    <definedName name="\q" localSheetId="3">#REF!</definedName>
    <definedName name="\q">#REF!</definedName>
    <definedName name="\s" localSheetId="5">#REF!</definedName>
    <definedName name="\s" localSheetId="6">#REF!</definedName>
    <definedName name="\s">#REF!</definedName>
    <definedName name="\t" localSheetId="5">#REF!</definedName>
    <definedName name="\t" localSheetId="6">#REF!</definedName>
    <definedName name="\t">#REF!</definedName>
    <definedName name="\w" localSheetId="5">#REF!</definedName>
    <definedName name="\w" localSheetId="6">#REF!</definedName>
    <definedName name="\w">#REF!</definedName>
    <definedName name="\x" localSheetId="5">#REF!</definedName>
    <definedName name="\x" localSheetId="6">#REF!</definedName>
    <definedName name="\x">#REF!</definedName>
    <definedName name="\y" localSheetId="2">#REF!</definedName>
    <definedName name="\y" localSheetId="1">#REF!</definedName>
    <definedName name="\y" localSheetId="3">#REF!</definedName>
    <definedName name="\y">#REF!</definedName>
    <definedName name="\z" localSheetId="5">#REF!</definedName>
    <definedName name="\z" localSheetId="6">#REF!</definedName>
    <definedName name="\z">#REF!</definedName>
    <definedName name="_" localSheetId="5">#REF!</definedName>
    <definedName name="_" localSheetId="6">#REF!</definedName>
    <definedName name="_">#REF!</definedName>
    <definedName name="_.._D__D__D__D_" localSheetId="5">#REF!</definedName>
    <definedName name="_.._D__D__D__D_" localSheetId="6">#REF!</definedName>
    <definedName name="_.._D__D__D__D_">#REF!</definedName>
    <definedName name="______________________SCH6">'[1]04REL'!#REF!</definedName>
    <definedName name="____________________SCH6">'[1]04REL'!#REF!</definedName>
    <definedName name="__________________SCH6">'[1]04REL'!#REF!</definedName>
    <definedName name="________________SCH6">'[1]04REL'!#REF!</definedName>
    <definedName name="______________SCH6">'[1]04REL'!#REF!</definedName>
    <definedName name="_____________SCH6">'[1]04REL'!#REF!</definedName>
    <definedName name="___________SCH6">'[1]04REL'!#REF!</definedName>
    <definedName name="__________SCH6">'[1]04REL'!#REF!</definedName>
    <definedName name="_________XL__ENTER_UNIT" localSheetId="2">#REF!</definedName>
    <definedName name="_________XL__ENTER_UNIT" localSheetId="5">#REF!</definedName>
    <definedName name="_________XL__ENTER_UNIT" localSheetId="6">#REF!</definedName>
    <definedName name="_________XL__ENTER_UNIT" localSheetId="1">#REF!</definedName>
    <definedName name="_________XL__ENTER_UNIT" localSheetId="4">#REF!</definedName>
    <definedName name="_________XL__ENTER_UNIT" localSheetId="3">#REF!</definedName>
    <definedName name="_________XL__ENTER_UNIT">#REF!</definedName>
    <definedName name="_______SCH6" localSheetId="5">'[2]04REL'!#REF!</definedName>
    <definedName name="_______SCH6" localSheetId="6">'[2]04REL'!#REF!</definedName>
    <definedName name="_______SCH6" localSheetId="1">'[2]04REL'!#REF!</definedName>
    <definedName name="_______SCH6" localSheetId="4">'[3]04REL'!#REF!</definedName>
    <definedName name="_______SCH6" localSheetId="3">'[4]04REL'!#REF!</definedName>
    <definedName name="_______SCH6">'[2]04REL'!#REF!</definedName>
    <definedName name="_______XL__ENTER_UNIT" localSheetId="2">#REF!</definedName>
    <definedName name="_______XL__ENTER_UNIT" localSheetId="5">#REF!</definedName>
    <definedName name="_______XL__ENTER_UNIT" localSheetId="6">#REF!</definedName>
    <definedName name="_______XL__ENTER_UNIT" localSheetId="1">#REF!</definedName>
    <definedName name="_______XL__ENTER_UNIT" localSheetId="4">#REF!</definedName>
    <definedName name="_______XL__ENTER_UNIT" localSheetId="3">#REF!</definedName>
    <definedName name="_______XL__ENTER_UNIT">#REF!</definedName>
    <definedName name="______SCH6" localSheetId="5">'[2]04REL'!#REF!</definedName>
    <definedName name="______SCH6" localSheetId="6">'[2]04REL'!#REF!</definedName>
    <definedName name="______SCH6" localSheetId="1">'[2]04REL'!#REF!</definedName>
    <definedName name="______SCH6" localSheetId="4">'[3]04REL'!#REF!</definedName>
    <definedName name="______SCH6" localSheetId="3">'[4]04REL'!#REF!</definedName>
    <definedName name="______SCH6">'[2]04REL'!#REF!</definedName>
    <definedName name="______XL__ENTER_UNIT" localSheetId="2">#REF!</definedName>
    <definedName name="______XL__ENTER_UNIT" localSheetId="5">#REF!</definedName>
    <definedName name="______XL__ENTER_UNIT" localSheetId="6">#REF!</definedName>
    <definedName name="______XL__ENTER_UNIT" localSheetId="1">#REF!</definedName>
    <definedName name="______XL__ENTER_UNIT" localSheetId="4">#REF!</definedName>
    <definedName name="______XL__ENTER_UNIT" localSheetId="3">#REF!</definedName>
    <definedName name="______XL__ENTER_UNIT">#REF!</definedName>
    <definedName name="_____SCH6" localSheetId="5">'[2]04REL'!#REF!</definedName>
    <definedName name="_____SCH6" localSheetId="6">'[2]04REL'!#REF!</definedName>
    <definedName name="_____SCH6" localSheetId="1">'[2]04REL'!#REF!</definedName>
    <definedName name="_____SCH6" localSheetId="4">'[3]04REL'!#REF!</definedName>
    <definedName name="_____SCH6" localSheetId="3">'[4]04REL'!#REF!</definedName>
    <definedName name="_____SCH6">'[2]04REL'!#REF!</definedName>
    <definedName name="_____tp1" localSheetId="5">#REF!</definedName>
    <definedName name="_____tp1" localSheetId="6">#REF!</definedName>
    <definedName name="_____tp1">#REF!</definedName>
    <definedName name="____A99999" localSheetId="5">#REF!</definedName>
    <definedName name="____A99999" localSheetId="6">#REF!</definedName>
    <definedName name="____A99999">#REF!</definedName>
    <definedName name="____SCH6" localSheetId="5">'[2]04REL'!#REF!</definedName>
    <definedName name="____SCH6" localSheetId="6">'[2]04REL'!#REF!</definedName>
    <definedName name="____SCH6" localSheetId="1">'[2]04REL'!#REF!</definedName>
    <definedName name="____SCH6" localSheetId="4">'[3]04REL'!#REF!</definedName>
    <definedName name="____SCH6" localSheetId="3">'[4]04REL'!#REF!</definedName>
    <definedName name="____SCH6">'[2]04REL'!#REF!</definedName>
    <definedName name="____tp1" localSheetId="5">#REF!</definedName>
    <definedName name="____tp1" localSheetId="6">#REF!</definedName>
    <definedName name="____tp1">#REF!</definedName>
    <definedName name="____XL__ENTER_UNIT" localSheetId="2">#REF!</definedName>
    <definedName name="____XL__ENTER_UNIT" localSheetId="5">#REF!</definedName>
    <definedName name="____XL__ENTER_UNIT" localSheetId="6">#REF!</definedName>
    <definedName name="____XL__ENTER_UNIT" localSheetId="1">#REF!</definedName>
    <definedName name="____XL__ENTER_UNIT" localSheetId="4">#REF!</definedName>
    <definedName name="____XL__ENTER_UNIT" localSheetId="3">#REF!</definedName>
    <definedName name="____XL__ENTER_UNIT">#REF!</definedName>
    <definedName name="___A99999">#REF!</definedName>
    <definedName name="___INDEX_SHEET___ASAP_Utilities" localSheetId="2">#REF!</definedName>
    <definedName name="___INDEX_SHEET___ASAP_Utilities" localSheetId="5">#REF!</definedName>
    <definedName name="___INDEX_SHEET___ASAP_Utilities" localSheetId="6">#REF!</definedName>
    <definedName name="___INDEX_SHEET___ASAP_Utilities" localSheetId="4">#REF!</definedName>
    <definedName name="___INDEX_SHEET___ASAP_Utilities" localSheetId="3">#REF!</definedName>
    <definedName name="___INDEX_SHEET___ASAP_Utilities">#REF!</definedName>
    <definedName name="___SCH6" localSheetId="2">'[2]04REL'!#REF!</definedName>
    <definedName name="___SCH6" localSheetId="5">'[2]04REL'!#REF!</definedName>
    <definedName name="___SCH6" localSheetId="6">'[2]04REL'!#REF!</definedName>
    <definedName name="___SCH6" localSheetId="4">'[3]04REL'!#REF!</definedName>
    <definedName name="___SCH6" localSheetId="3">'[4]04REL'!#REF!</definedName>
    <definedName name="___SCH6">'[2]04REL'!#REF!</definedName>
    <definedName name="___XL__ENTER_UNIT" localSheetId="2">#REF!</definedName>
    <definedName name="___XL__ENTER_UNIT" localSheetId="5">#REF!</definedName>
    <definedName name="___XL__ENTER_UNIT" localSheetId="6">#REF!</definedName>
    <definedName name="___XL__ENTER_UNIT" localSheetId="1">#REF!</definedName>
    <definedName name="___XL__ENTER_UNIT" localSheetId="4">#REF!</definedName>
    <definedName name="___XL__ENTER_UNIT" localSheetId="3">#REF!</definedName>
    <definedName name="___XL__ENTER_UNIT">#REF!</definedName>
    <definedName name="__123Graph_A" localSheetId="5" hidden="1">[5]CE!#REF!</definedName>
    <definedName name="__123Graph_A" localSheetId="6" hidden="1">[5]CE!#REF!</definedName>
    <definedName name="__123Graph_A" hidden="1">[5]CE!#REF!</definedName>
    <definedName name="__123Graph_ASTNPLF" localSheetId="5" hidden="1">[5]CE!#REF!</definedName>
    <definedName name="__123Graph_ASTNPLF" localSheetId="6" hidden="1">[5]CE!#REF!</definedName>
    <definedName name="__123Graph_ASTNPLF" hidden="1">[5]CE!#REF!</definedName>
    <definedName name="__123Graph_B" localSheetId="5" hidden="1">[5]CE!#REF!</definedName>
    <definedName name="__123Graph_B" localSheetId="6" hidden="1">[5]CE!#REF!</definedName>
    <definedName name="__123Graph_B" hidden="1">[5]CE!#REF!</definedName>
    <definedName name="__123Graph_BSTNPLF" localSheetId="5" hidden="1">[5]CE!#REF!</definedName>
    <definedName name="__123Graph_BSTNPLF" localSheetId="6" hidden="1">[5]CE!#REF!</definedName>
    <definedName name="__123Graph_BSTNPLF" hidden="1">[5]CE!#REF!</definedName>
    <definedName name="__123Graph_C" localSheetId="5" hidden="1">[5]CE!#REF!</definedName>
    <definedName name="__123Graph_C" localSheetId="6" hidden="1">[5]CE!#REF!</definedName>
    <definedName name="__123Graph_C" hidden="1">[5]CE!#REF!</definedName>
    <definedName name="__123Graph_CSTNPLF" localSheetId="5" hidden="1">[5]CE!#REF!</definedName>
    <definedName name="__123Graph_CSTNPLF" localSheetId="6" hidden="1">[5]CE!#REF!</definedName>
    <definedName name="__123Graph_CSTNPLF" hidden="1">[5]CE!#REF!</definedName>
    <definedName name="__123Graph_D" hidden="1">'[6]BALANCE SHEET'!$K$58:$K$67</definedName>
    <definedName name="__123Graph_E" hidden="1">'[6]BALANCE SHEET'!$L$58:$L$67</definedName>
    <definedName name="__123Graph_F" hidden="1">'[6]BALANCE SHEET'!$M$58:$M$67</definedName>
    <definedName name="__123Graph_X" localSheetId="5" hidden="1">[5]CE!#REF!</definedName>
    <definedName name="__123Graph_X" localSheetId="6" hidden="1">[5]CE!#REF!</definedName>
    <definedName name="__123Graph_X" hidden="1">[5]CE!#REF!</definedName>
    <definedName name="__123Graph_XSTNPLF" localSheetId="5" hidden="1">[5]CE!#REF!</definedName>
    <definedName name="__123Graph_XSTNPLF" localSheetId="6" hidden="1">[5]CE!#REF!</definedName>
    <definedName name="__123Graph_XSTNPLF" hidden="1">[5]CE!#REF!</definedName>
    <definedName name="__A99999">#REF!</definedName>
    <definedName name="__Cur3">'[7]x-rate'!$A$2:$B$10</definedName>
    <definedName name="__DOWN_10__GOTO" localSheetId="2">#REF!</definedName>
    <definedName name="__DOWN_10__GOTO" localSheetId="5">#REF!</definedName>
    <definedName name="__DOWN_10__GOTO" localSheetId="6">#REF!</definedName>
    <definedName name="__DOWN_10__GOTO" localSheetId="1">#REF!</definedName>
    <definedName name="__DOWN_10__GOTO" localSheetId="4">#REF!</definedName>
    <definedName name="__DOWN_10__GOTO" localSheetId="3">#REF!</definedName>
    <definedName name="__DOWN_10__GOTO">#REF!</definedName>
    <definedName name="__ES84__EW84_0." localSheetId="2">#REF!</definedName>
    <definedName name="__ES84__EW84_0." localSheetId="5">#REF!</definedName>
    <definedName name="__ES84__EW84_0." localSheetId="6">#REF!</definedName>
    <definedName name="__ES84__EW84_0." localSheetId="4">#REF!</definedName>
    <definedName name="__ES84__EW84_0." localSheetId="3">#REF!</definedName>
    <definedName name="__ES84__EW84_0.">#REF!</definedName>
    <definedName name="__GOTO_EP84__AV" localSheetId="2">#REF!</definedName>
    <definedName name="__GOTO_EP84__AV" localSheetId="5">#REF!</definedName>
    <definedName name="__GOTO_EP84__AV" localSheetId="6">#REF!</definedName>
    <definedName name="__GOTO_EP84__AV" localSheetId="4">#REF!</definedName>
    <definedName name="__GOTO_EP84__AV" localSheetId="3">#REF!</definedName>
    <definedName name="__GOTO_EP84__AV">#REF!</definedName>
    <definedName name="__new1" hidden="1">#REF!</definedName>
    <definedName name="__SCH6" localSheetId="2">'[2]04REL'!#REF!</definedName>
    <definedName name="__SCH6" localSheetId="5">'[2]04REL'!#REF!</definedName>
    <definedName name="__SCH6" localSheetId="6">'[2]04REL'!#REF!</definedName>
    <definedName name="__SCH6" localSheetId="4">'[3]04REL'!#REF!</definedName>
    <definedName name="__SCH6" localSheetId="3">'[4]04REL'!#REF!</definedName>
    <definedName name="__SCH6">'[2]04REL'!#REF!</definedName>
    <definedName name="__SUM_CS57..CS6" localSheetId="2">#REF!</definedName>
    <definedName name="__SUM_CS57..CS6" localSheetId="5">#REF!</definedName>
    <definedName name="__SUM_CS57..CS6" localSheetId="6">#REF!</definedName>
    <definedName name="__SUM_CS57..CS6" localSheetId="1">#REF!</definedName>
    <definedName name="__SUM_CS57..CS6" localSheetId="4">#REF!</definedName>
    <definedName name="__SUM_CS57..CS6" localSheetId="3">#REF!</definedName>
    <definedName name="__SUM_CS57..CS6">#REF!</definedName>
    <definedName name="__SUM_CS65..CS7" localSheetId="2">#REF!</definedName>
    <definedName name="__SUM_CS65..CS7" localSheetId="5">#REF!</definedName>
    <definedName name="__SUM_CS65..CS7" localSheetId="6">#REF!</definedName>
    <definedName name="__SUM_CS65..CS7" localSheetId="4">#REF!</definedName>
    <definedName name="__SUM_CS65..CS7" localSheetId="3">#REF!</definedName>
    <definedName name="__SUM_CS65..CS7">#REF!</definedName>
    <definedName name="__SUM_FQ20..FQ2" localSheetId="2">#REF!</definedName>
    <definedName name="__SUM_FQ20..FQ2" localSheetId="5">#REF!</definedName>
    <definedName name="__SUM_FQ20..FQ2" localSheetId="6">#REF!</definedName>
    <definedName name="__SUM_FQ20..FQ2" localSheetId="4">#REF!</definedName>
    <definedName name="__SUM_FQ20..FQ2" localSheetId="3">#REF!</definedName>
    <definedName name="__SUM_FQ20..FQ2">#REF!</definedName>
    <definedName name="__SUM_FQ28..FQ3" localSheetId="5">#REF!</definedName>
    <definedName name="__SUM_FQ28..FQ3" localSheetId="6">#REF!</definedName>
    <definedName name="__SUM_FQ28..FQ3">#REF!</definedName>
    <definedName name="__VAL3">'[8]x-rate'!$A$2:$B$11</definedName>
    <definedName name="__XL__ENTER_UNIT" localSheetId="2">#REF!</definedName>
    <definedName name="__XL__ENTER_UNIT" localSheetId="5">#REF!</definedName>
    <definedName name="__XL__ENTER_UNIT" localSheetId="6">#REF!</definedName>
    <definedName name="__XL__ENTER_UNIT" localSheetId="1">#REF!</definedName>
    <definedName name="__XL__ENTER_UNIT" localSheetId="4">#REF!</definedName>
    <definedName name="__XL__ENTER_UNIT" localSheetId="3">#REF!</definedName>
    <definedName name="__XL__ENTER_UNIT">#REF!</definedName>
    <definedName name="_12__123Graph_BI_II_PLF" localSheetId="2" hidden="1">#REF!</definedName>
    <definedName name="_12__123Graph_BI_II_PLF" localSheetId="1" hidden="1">#REF!</definedName>
    <definedName name="_12__123Graph_BI_II_PLF" localSheetId="3" hidden="1">#REF!</definedName>
    <definedName name="_12__123Graph_BI_II_PLF" hidden="1">#REF!</definedName>
    <definedName name="_18__123Graph_CI_II_PLF" localSheetId="2" hidden="1">#REF!</definedName>
    <definedName name="_18__123Graph_CI_II_PLF" localSheetId="1" hidden="1">#REF!</definedName>
    <definedName name="_18__123Graph_CI_II_PLF" localSheetId="3" hidden="1">#REF!</definedName>
    <definedName name="_18__123Graph_CI_II_PLF" hidden="1">#REF!</definedName>
    <definedName name="_24__123Graph_XI_II_PLF" localSheetId="2" hidden="1">#REF!</definedName>
    <definedName name="_24__123Graph_XI_II_PLF" localSheetId="1" hidden="1">#REF!</definedName>
    <definedName name="_24__123Graph_XI_II_PLF" localSheetId="3" hidden="1">#REF!</definedName>
    <definedName name="_24__123Graph_XI_II_PLF" hidden="1">#REF!</definedName>
    <definedName name="_5" localSheetId="5">#REF!</definedName>
    <definedName name="_5" localSheetId="6">#REF!</definedName>
    <definedName name="_5">#REF!</definedName>
    <definedName name="_6" localSheetId="5">#REF!</definedName>
    <definedName name="_6" localSheetId="6">#REF!</definedName>
    <definedName name="_6">#REF!</definedName>
    <definedName name="_6__123Graph_AI_II_PLF" localSheetId="2" hidden="1">#REF!</definedName>
    <definedName name="_6__123Graph_AI_II_PLF" localSheetId="1" hidden="1">#REF!</definedName>
    <definedName name="_6__123Graph_AI_II_PLF" localSheetId="3" hidden="1">#REF!</definedName>
    <definedName name="_6__123Graph_AI_II_PLF" hidden="1">#REF!</definedName>
    <definedName name="_A99999">#REF!</definedName>
    <definedName name="_Cur3">'[7]x-rate'!$A$2:$B$10</definedName>
    <definedName name="_D___GOTO_GK112" localSheetId="2">#REF!</definedName>
    <definedName name="_D___GOTO_GK112" localSheetId="5">#REF!</definedName>
    <definedName name="_D___GOTO_GK112" localSheetId="6">#REF!</definedName>
    <definedName name="_D___GOTO_GK112" localSheetId="1">#REF!</definedName>
    <definedName name="_D___GOTO_GK112" localSheetId="4">#REF!</definedName>
    <definedName name="_D___GOTO_GK112" localSheetId="3">#REF!</definedName>
    <definedName name="_D___GOTO_GK112">#REF!</definedName>
    <definedName name="_D___GOTO_GK56_" localSheetId="2">#REF!</definedName>
    <definedName name="_D___GOTO_GK56_" localSheetId="5">#REF!</definedName>
    <definedName name="_D___GOTO_GK56_" localSheetId="6">#REF!</definedName>
    <definedName name="_D___GOTO_GK56_" localSheetId="4">#REF!</definedName>
    <definedName name="_D___GOTO_GK56_" localSheetId="3">#REF!</definedName>
    <definedName name="_D___GOTO_GK56_">#REF!</definedName>
    <definedName name="_D__D___L___GOT" localSheetId="2">#REF!</definedName>
    <definedName name="_D__D___L___GOT" localSheetId="5">#REF!</definedName>
    <definedName name="_D__D___L___GOT" localSheetId="6">#REF!</definedName>
    <definedName name="_D__D___L___GOT" localSheetId="4">#REF!</definedName>
    <definedName name="_D__D___L___GOT" localSheetId="3">#REF!</definedName>
    <definedName name="_D__D___L___GOT">#REF!</definedName>
    <definedName name="_D__D__D___D__D" localSheetId="5">#REF!</definedName>
    <definedName name="_D__D__D___D__D" localSheetId="6">#REF!</definedName>
    <definedName name="_D__D__D___D__D">#REF!</definedName>
    <definedName name="_D_19__U_19_" localSheetId="5">#REF!</definedName>
    <definedName name="_D_19__U_19_" localSheetId="6">#REF!</definedName>
    <definedName name="_D_19__U_19_">#REF!</definedName>
    <definedName name="_DOWN_9__RIGHT_" localSheetId="5">#REF!</definedName>
    <definedName name="_DOWN_9__RIGHT_" localSheetId="6">#REF!</definedName>
    <definedName name="_DOWN_9__RIGHT_">#REF!</definedName>
    <definedName name="_Fill" localSheetId="5" hidden="1">#REF!</definedName>
    <definedName name="_Fill" localSheetId="6" hidden="1">#REF!</definedName>
    <definedName name="_Fill" hidden="1">#REF!</definedName>
    <definedName name="_Fill1" hidden="1">#REF!</definedName>
    <definedName name="_FROM__R__R__08" localSheetId="2">#REF!</definedName>
    <definedName name="_FROM__R__R__08" localSheetId="5">#REF!</definedName>
    <definedName name="_FROM__R__R__08" localSheetId="6">#REF!</definedName>
    <definedName name="_FROM__R__R__08" localSheetId="1">#REF!</definedName>
    <definedName name="_FROM__R__R__08" localSheetId="4">#REF!</definedName>
    <definedName name="_FROM__R__R__08" localSheetId="3">#REF!</definedName>
    <definedName name="_FROM__R__R__08">#REF!</definedName>
    <definedName name="_FROM__R__R__16" localSheetId="2">#REF!</definedName>
    <definedName name="_FROM__R__R__16" localSheetId="5">#REF!</definedName>
    <definedName name="_FROM__R__R__16" localSheetId="6">#REF!</definedName>
    <definedName name="_FROM__R__R__16" localSheetId="4">#REF!</definedName>
    <definedName name="_FROM__R__R__16" localSheetId="3">#REF!</definedName>
    <definedName name="_FROM__R__R__16">#REF!</definedName>
    <definedName name="_GENERATION__R_" localSheetId="2">#REF!</definedName>
    <definedName name="_GENERATION__R_" localSheetId="5">#REF!</definedName>
    <definedName name="_GENERATION__R_" localSheetId="6">#REF!</definedName>
    <definedName name="_GENERATION__R_" localSheetId="4">#REF!</definedName>
    <definedName name="_GENERATION__R_" localSheetId="3">#REF!</definedName>
    <definedName name="_GENERATION__R_">#REF!</definedName>
    <definedName name="_GOTO_BT49__R__" localSheetId="5">#REF!</definedName>
    <definedName name="_GOTO_BT49__R__" localSheetId="6">#REF!</definedName>
    <definedName name="_GOTO_BT49__R__">#REF!</definedName>
    <definedName name="_GOTO_CF11__?__" localSheetId="5">#REF!</definedName>
    <definedName name="_GOTO_CF11__?__" localSheetId="6">#REF!</definedName>
    <definedName name="_GOTO_CF11__?__">#REF!</definedName>
    <definedName name="_GOTO_EO75__WEK" localSheetId="5">#REF!</definedName>
    <definedName name="_GOTO_EO75__WEK" localSheetId="6">#REF!</definedName>
    <definedName name="_GOTO_EO75__WEK">#REF!</definedName>
    <definedName name="_GOTO_EP82__PEA" localSheetId="5">#REF!</definedName>
    <definedName name="_GOTO_EP82__PEA" localSheetId="6">#REF!</definedName>
    <definedName name="_GOTO_EP82__PEA">#REF!</definedName>
    <definedName name="_GOTO_EP86__PER" localSheetId="5">#REF!</definedName>
    <definedName name="_GOTO_EP86__PER" localSheetId="6">#REF!</definedName>
    <definedName name="_GOTO_EP86__PER">#REF!</definedName>
    <definedName name="_GOTO_FO112__RV" localSheetId="5">#REF!</definedName>
    <definedName name="_GOTO_FO112__RV" localSheetId="6">#REF!</definedName>
    <definedName name="_GOTO_FO112__RV">#REF!</definedName>
    <definedName name="_GOTO_FO56__RV_" localSheetId="5">#REF!</definedName>
    <definedName name="_GOTO_FO56__RV_" localSheetId="6">#REF!</definedName>
    <definedName name="_GOTO_FO56__RV_">#REF!</definedName>
    <definedName name="_HOME__GOTO_M14" localSheetId="5">#REF!</definedName>
    <definedName name="_HOME__GOTO_M14" localSheetId="6">#REF!</definedName>
    <definedName name="_HOME__GOTO_M14">#REF!</definedName>
    <definedName name="_new" hidden="1">#REF!</definedName>
    <definedName name="_new1" hidden="1">#REF!</definedName>
    <definedName name="_Order1" hidden="1">255</definedName>
    <definedName name="_Order2" hidden="1">0</definedName>
    <definedName name="_PCC1" localSheetId="2">#REF!</definedName>
    <definedName name="_PCC1" localSheetId="1">#REF!</definedName>
    <definedName name="_PCC1" localSheetId="3">#REF!</definedName>
    <definedName name="_PCC1">#REF!</definedName>
    <definedName name="_PCC2" localSheetId="2">#REF!</definedName>
    <definedName name="_PCC2" localSheetId="1">#REF!</definedName>
    <definedName name="_PCC2" localSheetId="3">#REF!</definedName>
    <definedName name="_PCC2">#REF!</definedName>
    <definedName name="_PKS1" localSheetId="2">#REF!</definedName>
    <definedName name="_PKS1" localSheetId="1">#REF!</definedName>
    <definedName name="_PKS1" localSheetId="3">#REF!</definedName>
    <definedName name="_PKS1">#REF!</definedName>
    <definedName name="_PKS2" localSheetId="2">#REF!</definedName>
    <definedName name="_PKS2" localSheetId="1">#REF!</definedName>
    <definedName name="_PKS2" localSheetId="3">#REF!</definedName>
    <definedName name="_PKS2">#REF!</definedName>
    <definedName name="_PKS3" localSheetId="2">#REF!</definedName>
    <definedName name="_PKS3" localSheetId="1">#REF!</definedName>
    <definedName name="_PKS3" localSheetId="3">#REF!</definedName>
    <definedName name="_PKS3">#REF!</definedName>
    <definedName name="_PKS4" localSheetId="2">#REF!</definedName>
    <definedName name="_PKS4" localSheetId="1">#REF!</definedName>
    <definedName name="_PKS4" localSheetId="3">#REF!</definedName>
    <definedName name="_PKS4">#REF!</definedName>
    <definedName name="_PLF__R__R___ES" localSheetId="5">#REF!</definedName>
    <definedName name="_PLF__R__R___ES" localSheetId="6">#REF!</definedName>
    <definedName name="_PLF__R__R___ES">#REF!</definedName>
    <definedName name="_RV_DOWN_6__LEF" localSheetId="5">#REF!</definedName>
    <definedName name="_RV_DOWN_6__LEF" localSheetId="6">#REF!</definedName>
    <definedName name="_RV_DOWN_6__LEF">#REF!</definedName>
    <definedName name="_SCH6" localSheetId="2">'[9]04REL'!#REF!</definedName>
    <definedName name="_SCH6" localSheetId="5">'[2]04REL'!#REF!</definedName>
    <definedName name="_SCH6" localSheetId="6">'[2]04REL'!#REF!</definedName>
    <definedName name="_SCH6" localSheetId="1">'[9]04REL'!#REF!</definedName>
    <definedName name="_SCH6" localSheetId="4">'[9]04REL'!#REF!</definedName>
    <definedName name="_SCH6" localSheetId="3">'[9]04REL'!#REF!</definedName>
    <definedName name="_SCH6">'[2]04REL'!#REF!</definedName>
    <definedName name="_SUM_DI14..DI21" localSheetId="2">#REF!</definedName>
    <definedName name="_SUM_DI14..DI21" localSheetId="5">#REF!</definedName>
    <definedName name="_SUM_DI14..DI21" localSheetId="6">#REF!</definedName>
    <definedName name="_SUM_DI14..DI21" localSheetId="1">#REF!</definedName>
    <definedName name="_SUM_DI14..DI21" localSheetId="4">#REF!</definedName>
    <definedName name="_SUM_DI14..DI21" localSheetId="3">#REF!</definedName>
    <definedName name="_SUM_DI14..DI21">#REF!</definedName>
    <definedName name="_SUM_DI22..DI29" localSheetId="2">#REF!</definedName>
    <definedName name="_SUM_DI22..DI29" localSheetId="5">#REF!</definedName>
    <definedName name="_SUM_DI22..DI29" localSheetId="6">#REF!</definedName>
    <definedName name="_SUM_DI22..DI29" localSheetId="4">#REF!</definedName>
    <definedName name="_SUM_DI22..DI29" localSheetId="3">#REF!</definedName>
    <definedName name="_SUM_DI22..DI29">#REF!</definedName>
    <definedName name="_U__END__U__D__" localSheetId="2">#REF!</definedName>
    <definedName name="_U__END__U__D__" localSheetId="5">#REF!</definedName>
    <definedName name="_U__END__U__D__" localSheetId="6">#REF!</definedName>
    <definedName name="_U__END__U__D__" localSheetId="4">#REF!</definedName>
    <definedName name="_U__END__U__D__" localSheetId="3">#REF!</definedName>
    <definedName name="_U__END__U__D__">#REF!</definedName>
    <definedName name="_U__U__END__U__" localSheetId="2">#REF!</definedName>
    <definedName name="_U__U__END__U__" localSheetId="5">#REF!</definedName>
    <definedName name="_U__U__END__U__" localSheetId="6">#REF!</definedName>
    <definedName name="_U__U__END__U__">#REF!</definedName>
    <definedName name="_U__U__U__U__U_" localSheetId="2">#REF!</definedName>
    <definedName name="_U__U__U__U__U_" localSheetId="5">#REF!</definedName>
    <definedName name="_U__U__U__U__U_" localSheetId="6">#REF!</definedName>
    <definedName name="_U__U__U__U__U_">#REF!</definedName>
    <definedName name="_VAL3">'[8]x-rate'!$A$2:$B$11</definedName>
    <definedName name="_WGPD_GOTO_CO10" localSheetId="2">#REF!</definedName>
    <definedName name="_WGPD_GOTO_CO10" localSheetId="5">#REF!</definedName>
    <definedName name="_WGPD_GOTO_CO10" localSheetId="6">#REF!</definedName>
    <definedName name="_WGPD_GOTO_CO10" localSheetId="1">#REF!</definedName>
    <definedName name="_WGPD_GOTO_CO10" localSheetId="4">#REF!</definedName>
    <definedName name="_WGPD_GOTO_CO10" localSheetId="3">#REF!</definedName>
    <definedName name="_WGPD_GOTO_CO10">#REF!</definedName>
    <definedName name="_ZP1" localSheetId="2">#REF!</definedName>
    <definedName name="_ZP1" localSheetId="1">#REF!</definedName>
    <definedName name="_ZP1" localSheetId="3">#REF!</definedName>
    <definedName name="_ZP1">#REF!</definedName>
    <definedName name="_ZP2" localSheetId="2">#REF!</definedName>
    <definedName name="_ZP2" localSheetId="1">#REF!</definedName>
    <definedName name="_ZP2" localSheetId="3">#REF!</definedName>
    <definedName name="_ZP2">#REF!</definedName>
    <definedName name="_ZP3" localSheetId="2">#REF!</definedName>
    <definedName name="_ZP3" localSheetId="1">#REF!</definedName>
    <definedName name="_ZP3" localSheetId="3">#REF!</definedName>
    <definedName name="_ZP3">#REF!</definedName>
    <definedName name="_ZP4" localSheetId="2">#REF!</definedName>
    <definedName name="_ZP4" localSheetId="1">#REF!</definedName>
    <definedName name="_ZP4" localSheetId="3">#REF!</definedName>
    <definedName name="_ZP4">#REF!</definedName>
    <definedName name="A" localSheetId="5">#REF!</definedName>
    <definedName name="A" localSheetId="6">#REF!</definedName>
    <definedName name="A">#REF!</definedName>
    <definedName name="AA">#REF!</definedName>
    <definedName name="ab">#REF!</definedName>
    <definedName name="abcd">#REF!</definedName>
    <definedName name="AC">[10]Details!$D$187</definedName>
    <definedName name="adfad">'[11]Instruction Sheet'!$E$35</definedName>
    <definedName name="ADL.63">[12]Addl.40!$A$38:$I$284</definedName>
    <definedName name="ADTL">[13]BS!$A$1</definedName>
    <definedName name="anand" localSheetId="3">[14]Sheet3!$D$7</definedName>
    <definedName name="anand">[15]Sheet3!$D$7</definedName>
    <definedName name="annex" hidden="1">#REF!</definedName>
    <definedName name="annex1" hidden="1">#REF!</definedName>
    <definedName name="anx">'[16]Clause 9'!$A$1</definedName>
    <definedName name="aps">'[17]a-4'!$E$38</definedName>
    <definedName name="as" localSheetId="5">#REF!</definedName>
    <definedName name="as" localSheetId="6">#REF!</definedName>
    <definedName name="as">#REF!</definedName>
    <definedName name="AS2DocOpenMode" hidden="1">"AS2DocumentEdit"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f">'[18]04REL'!#REF!</definedName>
    <definedName name="ASSESSMENT_YEAR____1998___99">"tds"</definedName>
    <definedName name="asset">[19]Title!$C$10</definedName>
    <definedName name="asset1">[20]Sheet2!$A$2:$AH$1408</definedName>
    <definedName name="AsstYr">[21]Masters!$C$34</definedName>
    <definedName name="AuBhu0910" localSheetId="2">[22]Assumption_PwC!$D$7</definedName>
    <definedName name="AuBhu0910" localSheetId="5">[23]Assumption_PwC!$D$7</definedName>
    <definedName name="AuBhu0910" localSheetId="6">[23]Assumption_PwC!$D$7</definedName>
    <definedName name="AuBhu0910" localSheetId="1">[22]Assumption_PwC!$D$7</definedName>
    <definedName name="AuBhu0910" localSheetId="4">[22]Assumption_PwC!$D$7</definedName>
    <definedName name="AuBhu0910" localSheetId="3">[22]Assumption_PwC!$D$7</definedName>
    <definedName name="AuBhu0910">[24]Assumption_PwC!$D$7</definedName>
    <definedName name="AuBhu1011" localSheetId="2">[22]Assumption_PwC!$E$7</definedName>
    <definedName name="AuBhu1011" localSheetId="5">[23]Assumption_PwC!$E$7</definedName>
    <definedName name="AuBhu1011" localSheetId="6">[23]Assumption_PwC!$E$7</definedName>
    <definedName name="AuBhu1011" localSheetId="1">[22]Assumption_PwC!$E$7</definedName>
    <definedName name="AuBhu1011" localSheetId="4">[22]Assumption_PwC!$E$7</definedName>
    <definedName name="AuBhu1011" localSheetId="3">[22]Assumption_PwC!$E$7</definedName>
    <definedName name="AuBhu1011">[24]Assumption_PwC!$E$7</definedName>
    <definedName name="AuCha0910" localSheetId="2">[22]Assumption_PwC!$D$8</definedName>
    <definedName name="AuCha0910" localSheetId="5">[23]Assumption_PwC!$D$8</definedName>
    <definedName name="AuCha0910" localSheetId="6">[23]Assumption_PwC!$D$8</definedName>
    <definedName name="AuCha0910" localSheetId="1">[22]Assumption_PwC!$D$8</definedName>
    <definedName name="AuCha0910" localSheetId="4">[22]Assumption_PwC!$D$8</definedName>
    <definedName name="AuCha0910" localSheetId="3">[22]Assumption_PwC!$D$8</definedName>
    <definedName name="AuCha0910">[24]Assumption_PwC!$D$8</definedName>
    <definedName name="AV" localSheetId="2">#REF!</definedName>
    <definedName name="AV" localSheetId="5">#REF!</definedName>
    <definedName name="AV" localSheetId="6">#REF!</definedName>
    <definedName name="AV" localSheetId="1">#REF!</definedName>
    <definedName name="AV" localSheetId="4">#REF!</definedName>
    <definedName name="AV" localSheetId="3">#REF!</definedName>
    <definedName name="AV">#REF!</definedName>
    <definedName name="ay">'[16]Clause 9'!$A$4</definedName>
    <definedName name="B">#REF!</definedName>
    <definedName name="bb">[25]Variables!$B$4</definedName>
    <definedName name="BG_Del" hidden="1">15</definedName>
    <definedName name="BG_Ins" hidden="1">4</definedName>
    <definedName name="BG_Mod" hidden="1">6</definedName>
    <definedName name="BhuResLife">[26]Assumptions!$B$35</definedName>
    <definedName name="Bhus45ResLife16">'[27]Inputs &amp; Assumptions'!$D$14</definedName>
    <definedName name="BhusResLife16">'[27]Inputs &amp; Assumptions'!$B$3</definedName>
    <definedName name="BhusResLife17">'[27]Inputs &amp; Assumptions'!$G$16</definedName>
    <definedName name="BSDateSF">[21]Masters!$C$28</definedName>
    <definedName name="BW">#REF!</definedName>
    <definedName name="C_Data_1" localSheetId="2">'[28]2000-01'!#REF!</definedName>
    <definedName name="C_Data_1" localSheetId="5">'[29]2000-01'!#REF!</definedName>
    <definedName name="C_Data_1" localSheetId="6">'[29]2000-01'!#REF!</definedName>
    <definedName name="C_Data_1" localSheetId="1">'[28]2000-01'!#REF!</definedName>
    <definedName name="C_Data_1" localSheetId="4">'[28]2000-01'!#REF!</definedName>
    <definedName name="C_Data_1" localSheetId="3">'[28]2000-01'!#REF!</definedName>
    <definedName name="C_Data_1">'[29]2000-01'!#REF!</definedName>
    <definedName name="C_Data_2" localSheetId="2">'[28]2000-01'!#REF!</definedName>
    <definedName name="C_Data_2" localSheetId="5">'[29]2000-01'!#REF!</definedName>
    <definedName name="C_Data_2" localSheetId="6">'[29]2000-01'!#REF!</definedName>
    <definedName name="C_Data_2" localSheetId="1">'[28]2000-01'!#REF!</definedName>
    <definedName name="C_Data_2" localSheetId="4">'[28]2000-01'!#REF!</definedName>
    <definedName name="C_Data_2" localSheetId="3">'[28]2000-01'!#REF!</definedName>
    <definedName name="C_Data_2">'[29]2000-01'!#REF!</definedName>
    <definedName name="CASH">'[30]Balance Sheet'!$J$62</definedName>
    <definedName name="ChanResLife16">'[27]Inputs &amp; Assumptions'!$B$4</definedName>
    <definedName name="ChaResLife">[26]Assumptions!$B$36</definedName>
    <definedName name="ChartingArea">'[31]PL6-Revenue Bridge'!$A$6:$A$21,'[31]PL6-Revenue Bridge'!$E$6:$K$21</definedName>
    <definedName name="checkarea">[32]Settings!$E$1:$E$65536</definedName>
    <definedName name="cj" localSheetId="5">#REF!</definedName>
    <definedName name="cj" localSheetId="6">#REF!</definedName>
    <definedName name="cj">#REF!</definedName>
    <definedName name="CM10_C_RIGHT___" localSheetId="2">#REF!</definedName>
    <definedName name="CM10_C_RIGHT___" localSheetId="5">#REF!</definedName>
    <definedName name="CM10_C_RIGHT___" localSheetId="6">#REF!</definedName>
    <definedName name="CM10_C_RIGHT___" localSheetId="1">#REF!</definedName>
    <definedName name="CM10_C_RIGHT___" localSheetId="4">#REF!</definedName>
    <definedName name="CM10_C_RIGHT___" localSheetId="3">#REF!</definedName>
    <definedName name="CM10_C_RIGHT___">#REF!</definedName>
    <definedName name="cmb_Per10080G.StateCode">'[33]80G'!$B$84:$B$119</definedName>
    <definedName name="CMH" localSheetId="2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localSheetId="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localSheetId="3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o">'[16]Clause 9'!$A$2</definedName>
    <definedName name="CoAdd">[21]Masters!$C$4</definedName>
    <definedName name="CoName">[21]Masters!$C$3</definedName>
    <definedName name="conf_balamended" localSheetId="2" hidden="1">{#N/A,#N/A,FALSE,"PMTABB";#N/A,#N/A,FALSE,"PMTABB"}</definedName>
    <definedName name="conf_balamended" localSheetId="1" hidden="1">{#N/A,#N/A,FALSE,"PMTABB";#N/A,#N/A,FALSE,"PMTABB"}</definedName>
    <definedName name="conf_balamended" localSheetId="3" hidden="1">{#N/A,#N/A,FALSE,"PMTABB";#N/A,#N/A,FALSE,"PMTABB"}</definedName>
    <definedName name="conf_balamended" hidden="1">{#N/A,#N/A,FALSE,"PMTABB";#N/A,#N/A,FALSE,"PMTABB"}</definedName>
    <definedName name="CoStatus">[21]Masters!$C$7</definedName>
    <definedName name="curra">[34]Title!$G$11</definedName>
    <definedName name="CURRAPPLI">[32]Settings!$E$9</definedName>
    <definedName name="Currency">'[7]x-rate'!$A$2:$B$10</definedName>
    <definedName name="CV" localSheetId="2">#REF!</definedName>
    <definedName name="CV" localSheetId="5">#REF!</definedName>
    <definedName name="CV" localSheetId="6">#REF!</definedName>
    <definedName name="CV" localSheetId="1">#REF!</definedName>
    <definedName name="CV" localSheetId="4">#REF!</definedName>
    <definedName name="CV" localSheetId="3">#REF!</definedName>
    <definedName name="CV">#REF!</definedName>
    <definedName name="cwedkwqnb" localSheetId="2">#REF!</definedName>
    <definedName name="cwedkwqnb" localSheetId="1">#REF!</definedName>
    <definedName name="cwedkwqnb" localSheetId="3">#REF!</definedName>
    <definedName name="cwedkwqnb">#REF!</definedName>
    <definedName name="CY" localSheetId="3">[35]NP!$K$1</definedName>
    <definedName name="CY">[36]NP!$K$1</definedName>
    <definedName name="cz">#REF!</definedName>
    <definedName name="D" localSheetId="2">#REF!</definedName>
    <definedName name="D" localSheetId="1">#REF!</definedName>
    <definedName name="D" localSheetId="4">#REF!</definedName>
    <definedName name="D" localSheetId="3">#REF!</definedName>
    <definedName name="D">#N/A</definedName>
    <definedName name="_xlnm.Database" localSheetId="2">#REF!</definedName>
    <definedName name="_xlnm.Database" localSheetId="5">#REF!</definedName>
    <definedName name="_xlnm.Database" localSheetId="6">#REF!</definedName>
    <definedName name="_xlnm.Database" localSheetId="1">#REF!</definedName>
    <definedName name="_xlnm.Database" localSheetId="4">#REF!</definedName>
    <definedName name="_xlnm.Database" localSheetId="3">#REF!</definedName>
    <definedName name="_xlnm.Database">#REF!</definedName>
    <definedName name="Database1" localSheetId="5">#REF!</definedName>
    <definedName name="Database1" localSheetId="6">#REF!</definedName>
    <definedName name="Database1">#REF!</definedName>
    <definedName name="Database2" localSheetId="5">#REF!</definedName>
    <definedName name="Database2" localSheetId="6">#REF!</definedName>
    <definedName name="Database2">#REF!</definedName>
    <definedName name="Date">[13]BS!$C$1</definedName>
    <definedName name="dd">'[37]Main Bs'!$M$3</definedName>
    <definedName name="Debt_Pct" localSheetId="2">[38]Assumptions!$B$13</definedName>
    <definedName name="Debt_Pct" localSheetId="1">[38]Assumptions!$B$13</definedName>
    <definedName name="Debt_Pct" localSheetId="4">[38]Assumptions!$B$13</definedName>
    <definedName name="Debt_Pct" localSheetId="3">[38]Assumptions!$B$13</definedName>
    <definedName name="Debt_Pct">[39]Assumptions!$B$13</definedName>
    <definedName name="dec01SchV">[40]sep01!$A$1:$L$51</definedName>
    <definedName name="DEDUCTION">[41]deduction!$B$1:$I$87</definedName>
    <definedName name="Depreciation" localSheetId="2" hidden="1">{"'Detail Summary'!$A$1:$F$83"}</definedName>
    <definedName name="Depreciation" localSheetId="1" hidden="1">{"'Detail Summary'!$A$1:$F$83"}</definedName>
    <definedName name="Depreciation" localSheetId="3" hidden="1">{"'Detail Summary'!$A$1:$F$83"}</definedName>
    <definedName name="Depreciation" hidden="1">{"'Detail Summary'!$A$1:$F$83"}</definedName>
    <definedName name="df">#REF!</definedName>
    <definedName name="DLYREVIEW" localSheetId="2">#REF!</definedName>
    <definedName name="DLYREVIEW" localSheetId="1">#REF!</definedName>
    <definedName name="DLYREVIEW" localSheetId="3">#REF!</definedName>
    <definedName name="DLYREVIEW">#REF!</definedName>
    <definedName name="dpc">'[42]dpc cost'!$D$1</definedName>
    <definedName name="ds" localSheetId="2">#REF!</definedName>
    <definedName name="ds" localSheetId="1">#REF!</definedName>
    <definedName name="ds" localSheetId="3">#REF!</definedName>
    <definedName name="ds">#REF!</definedName>
    <definedName name="e" localSheetId="2" hidden="1">{"'Detail Summary'!$A$1:$F$83"}</definedName>
    <definedName name="E" localSheetId="5">#REF!</definedName>
    <definedName name="E" localSheetId="6">#REF!</definedName>
    <definedName name="e" localSheetId="1" hidden="1">{"'Detail Summary'!$A$1:$F$83"}</definedName>
    <definedName name="e" localSheetId="4" hidden="1">{"'Detail Summary'!$A$1:$F$83"}</definedName>
    <definedName name="e" localSheetId="3" hidden="1">{"'Detail Summary'!$A$1:$F$83"}</definedName>
    <definedName name="E">#REF!</definedName>
    <definedName name="E_315MVA_Addl_Page1" localSheetId="5">#REF!</definedName>
    <definedName name="E_315MVA_Addl_Page1" localSheetId="6">#REF!</definedName>
    <definedName name="E_315MVA_Addl_Page1">#REF!</definedName>
    <definedName name="E_315MVA_Addl_Page2" localSheetId="5">#REF!</definedName>
    <definedName name="E_315MVA_Addl_Page2" localSheetId="6">#REF!</definedName>
    <definedName name="E_315MVA_Addl_Page2">#REF!</definedName>
    <definedName name="Erai_level">[43]Level_qty!$B$8:$C$528</definedName>
    <definedName name="Esc_AGExp" localSheetId="2">[44]Assumptions!$B$4</definedName>
    <definedName name="Esc_AGExp" localSheetId="1">[44]Assumptions!$B$4</definedName>
    <definedName name="Esc_AGExp" localSheetId="4">[44]Assumptions!$B$4</definedName>
    <definedName name="Esc_AGExp" localSheetId="3">[44]Assumptions!$B$4</definedName>
    <definedName name="Esc_AGExp">[45]Assumptions!$B$4</definedName>
    <definedName name="Esc_Coal" localSheetId="2">[38]Assumptions!$B$6</definedName>
    <definedName name="Esc_Coal" localSheetId="1">[38]Assumptions!$B$6</definedName>
    <definedName name="Esc_Coal" localSheetId="4">[38]Assumptions!$B$6</definedName>
    <definedName name="Esc_Coal" localSheetId="3">[38]Assumptions!$B$6</definedName>
    <definedName name="Esc_Coal">[39]Assumptions!$B$6</definedName>
    <definedName name="Esc_DomGas" localSheetId="2">[38]Assumptions!$B$8</definedName>
    <definedName name="Esc_DomGas" localSheetId="1">[38]Assumptions!$B$8</definedName>
    <definedName name="Esc_DomGas" localSheetId="4">[38]Assumptions!$B$8</definedName>
    <definedName name="Esc_DomGas" localSheetId="3">[38]Assumptions!$B$8</definedName>
    <definedName name="Esc_DomGas">[39]Assumptions!$B$8</definedName>
    <definedName name="Esc_EmpExp" localSheetId="2">[38]Assumptions!$B$3</definedName>
    <definedName name="Esc_EmpExp" localSheetId="1">[38]Assumptions!$B$3</definedName>
    <definedName name="Esc_EmpExp" localSheetId="4">[38]Assumptions!$B$3</definedName>
    <definedName name="Esc_EmpExp" localSheetId="3">[38]Assumptions!$B$3</definedName>
    <definedName name="Esc_EmpExp">[39]Assumptions!$B$3</definedName>
    <definedName name="Esc_LNGas" localSheetId="2">[38]Assumptions!$B$9</definedName>
    <definedName name="Esc_LNGas" localSheetId="1">[38]Assumptions!$B$9</definedName>
    <definedName name="Esc_LNGas" localSheetId="4">[38]Assumptions!$B$9</definedName>
    <definedName name="Esc_LNGas" localSheetId="3">[38]Assumptions!$B$9</definedName>
    <definedName name="Esc_LNGas">[39]Assumptions!$B$9</definedName>
    <definedName name="Esc_Oil" localSheetId="2">[38]Assumptions!$B$7</definedName>
    <definedName name="Esc_Oil" localSheetId="1">[38]Assumptions!$B$7</definedName>
    <definedName name="Esc_Oil" localSheetId="4">[38]Assumptions!$B$7</definedName>
    <definedName name="Esc_Oil" localSheetId="3">[38]Assumptions!$B$7</definedName>
    <definedName name="Esc_Oil">[39]Assumptions!$B$7</definedName>
    <definedName name="Esc_OtherIncome">[38]Assumptions!$B$14</definedName>
    <definedName name="Esc_OtherVarCharge" localSheetId="2">[38]Assumptions!$B$10</definedName>
    <definedName name="Esc_OtherVarCharge" localSheetId="1">[38]Assumptions!$B$10</definedName>
    <definedName name="Esc_OtherVarCharge" localSheetId="4">[38]Assumptions!$B$10</definedName>
    <definedName name="Esc_OtherVarCharge" localSheetId="3">[38]Assumptions!$B$10</definedName>
    <definedName name="Esc_OtherVarCharge">[39]Assumptions!$B$10</definedName>
    <definedName name="Esc_RMExp" localSheetId="2">[44]Assumptions!$B$5</definedName>
    <definedName name="Esc_RMExp" localSheetId="1">[44]Assumptions!$B$5</definedName>
    <definedName name="Esc_RMExp" localSheetId="4">[44]Assumptions!$B$5</definedName>
    <definedName name="Esc_RMExp" localSheetId="3">[44]Assumptions!$B$5</definedName>
    <definedName name="Esc_RMExp">[45]Assumptions!$B$5</definedName>
    <definedName name="EscAGExp" localSheetId="2">#REF!</definedName>
    <definedName name="EscAGExp" localSheetId="5">#REF!</definedName>
    <definedName name="EscAGExp" localSheetId="6">#REF!</definedName>
    <definedName name="EscAGExp" localSheetId="1">#REF!</definedName>
    <definedName name="EscAGExp" localSheetId="4">#REF!</definedName>
    <definedName name="EscAGExp" localSheetId="3">#REF!</definedName>
    <definedName name="EscAGExp">#REF!</definedName>
    <definedName name="EscCoal" localSheetId="2">#REF!</definedName>
    <definedName name="EscCoal" localSheetId="5">#REF!</definedName>
    <definedName name="EscCoal" localSheetId="6">#REF!</definedName>
    <definedName name="EscCoal" localSheetId="4">#REF!</definedName>
    <definedName name="EscCoal" localSheetId="3">#REF!</definedName>
    <definedName name="EscCoal">#REF!</definedName>
    <definedName name="EscDomGas" localSheetId="2">#REF!</definedName>
    <definedName name="EscDomGas" localSheetId="5">#REF!</definedName>
    <definedName name="EscDomGas" localSheetId="6">#REF!</definedName>
    <definedName name="EscDomGas" localSheetId="4">#REF!</definedName>
    <definedName name="EscDomGas" localSheetId="3">#REF!</definedName>
    <definedName name="EscDomGas">#REF!</definedName>
    <definedName name="EscEmpExp" localSheetId="5">#REF!</definedName>
    <definedName name="EscEmpExp" localSheetId="6">#REF!</definedName>
    <definedName name="EscEmpExp">#REF!</definedName>
    <definedName name="EscLNGas" localSheetId="5">#REF!</definedName>
    <definedName name="EscLNGas" localSheetId="6">#REF!</definedName>
    <definedName name="EscLNGas">#REF!</definedName>
    <definedName name="EscOil" localSheetId="5">#REF!</definedName>
    <definedName name="EscOil" localSheetId="6">#REF!</definedName>
    <definedName name="EscOil">#REF!</definedName>
    <definedName name="EscOM" localSheetId="2">#REF!</definedName>
    <definedName name="EscOM" localSheetId="1">#REF!</definedName>
    <definedName name="EscOM" localSheetId="3">#REF!</definedName>
    <definedName name="EscOM">#REF!</definedName>
    <definedName name="EscOM10" localSheetId="2">#REF!</definedName>
    <definedName name="EscOM10" localSheetId="1">#REF!</definedName>
    <definedName name="EscOM10" localSheetId="3">#REF!</definedName>
    <definedName name="EscOM10">#REF!</definedName>
    <definedName name="EscOM11" localSheetId="2">#REF!</definedName>
    <definedName name="EscOM11" localSheetId="1">#REF!</definedName>
    <definedName name="EscOM11" localSheetId="3">#REF!</definedName>
    <definedName name="EscOM11">#REF!</definedName>
    <definedName name="EscOM12" localSheetId="2">#REF!</definedName>
    <definedName name="EscOM12" localSheetId="1">#REF!</definedName>
    <definedName name="EscOM12" localSheetId="3">#REF!</definedName>
    <definedName name="EscOM12">#REF!</definedName>
    <definedName name="EscOM13" localSheetId="2">#REF!</definedName>
    <definedName name="EscOM13" localSheetId="1">#REF!</definedName>
    <definedName name="EscOM13" localSheetId="3">#REF!</definedName>
    <definedName name="EscOM13">#REF!</definedName>
    <definedName name="EscOMMYT" localSheetId="2">#REF!</definedName>
    <definedName name="EscOMMYT" localSheetId="1">#REF!</definedName>
    <definedName name="EscOMMYT" localSheetId="3">#REF!</definedName>
    <definedName name="EscOMMYT">#REF!</definedName>
    <definedName name="EscOMMYTMERC" localSheetId="2">#REF!</definedName>
    <definedName name="EscOMMYTMERC" localSheetId="1">#REF!</definedName>
    <definedName name="EscOMMYTMERC" localSheetId="3">#REF!</definedName>
    <definedName name="EscOMMYTMERC">#REF!</definedName>
    <definedName name="EscOtherIncome" localSheetId="5">#REF!</definedName>
    <definedName name="EscOtherIncome" localSheetId="6">#REF!</definedName>
    <definedName name="EscOtherIncome">#REF!</definedName>
    <definedName name="EscOtherVarCharge" localSheetId="5">#REF!</definedName>
    <definedName name="EscOtherVarCharge" localSheetId="6">#REF!</definedName>
    <definedName name="EscOtherVarCharge">#REF!</definedName>
    <definedName name="EscRMExp" localSheetId="5">#REF!</definedName>
    <definedName name="EscRMExp" localSheetId="6">#REF!</definedName>
    <definedName name="EscRMExp">#REF!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localSheetId="2" hidden="1">{"'Sheet1'!$A$4386:$N$4591"}</definedName>
    <definedName name="exc" localSheetId="1" hidden="1">{"'Sheet1'!$A$4386:$N$4591"}</definedName>
    <definedName name="exc" localSheetId="3" hidden="1">{"'Sheet1'!$A$4386:$N$4591"}</definedName>
    <definedName name="exc" hidden="1">{"'Sheet1'!$A$4386:$N$4591"}</definedName>
    <definedName name="Excel_BuiltIn__FilterDatabase_31">#REF!</definedName>
    <definedName name="Excel_BuiltIn_Print_Area_19">#REF!</definedName>
    <definedName name="Excel_BuiltIn_Print_Area_20">#REF!</definedName>
    <definedName name="Excel_BuiltIn_Print_Area_21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0">#REF!</definedName>
    <definedName name="Excel_BuiltIn_Print_Area_4">#REF!</definedName>
    <definedName name="Excel_BuiltIn_Print_Area_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29">#REF!</definedName>
    <definedName name="Excel_BuiltIn_Print_Titles_30">#REF!</definedName>
    <definedName name="FAX" localSheetId="5">#REF!</definedName>
    <definedName name="FAX" localSheetId="6">#REF!</definedName>
    <definedName name="FAX">#REF!</definedName>
    <definedName name="FinCharge" localSheetId="2">[38]Assumptions!$B$25</definedName>
    <definedName name="FinCharge" localSheetId="1">[38]Assumptions!$B$25</definedName>
    <definedName name="FinCharge" localSheetId="4">[38]Assumptions!$B$25</definedName>
    <definedName name="FinCharge" localSheetId="3">[38]Assumptions!$B$25</definedName>
    <definedName name="FinCharge">[39]Assumptions!$B$25</definedName>
    <definedName name="FIXEDASSETS">[46]Cons!$B$2:$L$33</definedName>
    <definedName name="FPY" localSheetId="3">[35]NP!$L$2</definedName>
    <definedName name="FPY">[36]NP!$L$2</definedName>
    <definedName name="Fuel_Exp_CY" localSheetId="2">#REF!</definedName>
    <definedName name="Fuel_Exp_CY" localSheetId="5">#REF!</definedName>
    <definedName name="Fuel_Exp_CY" localSheetId="6">#REF!</definedName>
    <definedName name="Fuel_Exp_CY" localSheetId="1">#REF!</definedName>
    <definedName name="Fuel_Exp_CY" localSheetId="4">#REF!</definedName>
    <definedName name="Fuel_Exp_CY" localSheetId="3">#REF!</definedName>
    <definedName name="Fuel_Exp_CY">#REF!</definedName>
    <definedName name="Fuel_Exp_EY" localSheetId="2">#REF!</definedName>
    <definedName name="Fuel_Exp_EY" localSheetId="5">#REF!</definedName>
    <definedName name="Fuel_Exp_EY" localSheetId="6">#REF!</definedName>
    <definedName name="Fuel_Exp_EY" localSheetId="4">#REF!</definedName>
    <definedName name="Fuel_Exp_EY" localSheetId="3">#REF!</definedName>
    <definedName name="Fuel_Exp_EY">#REF!</definedName>
    <definedName name="Fuel_Exp_PY" localSheetId="2">#REF!</definedName>
    <definedName name="Fuel_Exp_PY" localSheetId="5">#REF!</definedName>
    <definedName name="Fuel_Exp_PY" localSheetId="6">#REF!</definedName>
    <definedName name="Fuel_Exp_PY" localSheetId="4">#REF!</definedName>
    <definedName name="Fuel_Exp_PY" localSheetId="3">#REF!</definedName>
    <definedName name="Fuel_Exp_PY">#REF!</definedName>
    <definedName name="Function">[47]Instruction!$C$14</definedName>
    <definedName name="FY" localSheetId="3">[35]NP!$K$2</definedName>
    <definedName name="FY">[36]NP!$K$2</definedName>
    <definedName name="geg" localSheetId="2">#REF!</definedName>
    <definedName name="geg" localSheetId="1">#REF!</definedName>
    <definedName name="geg" localSheetId="3">#REF!</definedName>
    <definedName name="geg">#REF!</definedName>
    <definedName name="GENCO">#REF!</definedName>
    <definedName name="GENCOO">#REF!</definedName>
    <definedName name="GGENCO" localSheetId="5">#REF!,#REF!</definedName>
    <definedName name="GGENCO" localSheetId="6">#REF!,#REF!</definedName>
    <definedName name="GGENCO">#REF!,#REF!</definedName>
    <definedName name="gha" localSheetId="5">#REF!</definedName>
    <definedName name="gha" localSheetId="6">#REF!</definedName>
    <definedName name="gha">#REF!</definedName>
    <definedName name="gk0901int" localSheetId="2" hidden="1">{#N/A,#N/A,FALSE,"PMTABB";#N/A,#N/A,FALSE,"PMTABB"}</definedName>
    <definedName name="gk0901int" localSheetId="1" hidden="1">{#N/A,#N/A,FALSE,"PMTABB";#N/A,#N/A,FALSE,"PMTABB"}</definedName>
    <definedName name="gk0901int" localSheetId="3" hidden="1">{#N/A,#N/A,FALSE,"PMTABB";#N/A,#N/A,FALSE,"PMTABB"}</definedName>
    <definedName name="gk0901int" hidden="1">{#N/A,#N/A,FALSE,"PMTABB";#N/A,#N/A,FALSE,"PMTABB"}</definedName>
    <definedName name="GR" localSheetId="2">#REF!</definedName>
    <definedName name="GR" localSheetId="5">#REF!</definedName>
    <definedName name="GR" localSheetId="6">#REF!</definedName>
    <definedName name="GR" localSheetId="1">#REF!</definedName>
    <definedName name="GR" localSheetId="4">#REF!</definedName>
    <definedName name="GR" localSheetId="3">#REF!</definedName>
    <definedName name="GR">#REF!</definedName>
    <definedName name="hh" localSheetId="2" hidden="1">{"'Detail Summary'!$A$1:$F$83"}</definedName>
    <definedName name="hh" localSheetId="1" hidden="1">{"'Detail Summary'!$A$1:$F$83"}</definedName>
    <definedName name="hh" localSheetId="3" hidden="1">{"'Detail Summary'!$A$1:$F$83"}</definedName>
    <definedName name="hh" hidden="1">{"'Detail Summary'!$A$1:$F$83"}</definedName>
    <definedName name="HTML_CodePage" hidden="1">1252</definedName>
    <definedName name="HTML_Control" localSheetId="2" hidden="1">{"'Sheet1'!$A$4386:$N$4591"}</definedName>
    <definedName name="HTML_Control" localSheetId="1" hidden="1">{"'Sheet1'!$A$4386:$N$4591"}</definedName>
    <definedName name="HTML_Control" localSheetId="3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[26]Assumptions!$B$44</definedName>
    <definedName name="HydroResLife16">'[27]Inputs &amp; Assumptions'!$D$12</definedName>
    <definedName name="ICRP">'[48]16.IC-RP list'!$C$6:$C$524</definedName>
    <definedName name="icrplist">'[49]IC-RP list'!$C$4:$C$500</definedName>
    <definedName name="Inflationfactor">'[27]Inputs &amp; Assumptions'!$P$47</definedName>
    <definedName name="Insurance_money_received">SUM('[50]Interest 30-11-01 not PA 7%'!$E$151:$E$152)</definedName>
    <definedName name="Interest_rate_for_working_capital___FY14">[26]Assumptions!$B$1</definedName>
    <definedName name="Interest_rate_for_working_capital___FY15">[26]Assumptions!$B$2</definedName>
    <definedName name="Interest_rate_for_working_capital___FY16">[26]Assumptions!$B$2</definedName>
    <definedName name="Interest_rate_for_working_capital___FY17">[26]Assumptions!$B$25</definedName>
    <definedName name="Interest_rate_for_working_capital___FY18">[26]Assumptions!$B$26</definedName>
    <definedName name="Interest_rate_for_working_capital___FY19">[26]Assumptions!$B$27</definedName>
    <definedName name="Interest_rate_for_working_capital___FY20">[26]Assumptions!$B$28</definedName>
    <definedName name="InterestrateforworkingcapitalFY15" localSheetId="2">#REF!</definedName>
    <definedName name="InterestrateforworkingcapitalFY15" localSheetId="1">#REF!</definedName>
    <definedName name="InterestrateforworkingcapitalFY15" localSheetId="3">#REF!</definedName>
    <definedName name="InterestrateforworkingcapitalFY15">#REF!</definedName>
    <definedName name="IntRate_11" localSheetId="2">[38]Assumptions!$B$11</definedName>
    <definedName name="IntRate_11" localSheetId="1">[38]Assumptions!$B$11</definedName>
    <definedName name="IntRate_11" localSheetId="4">[38]Assumptions!$B$11</definedName>
    <definedName name="IntRate_11" localSheetId="3">[38]Assumptions!$B$11</definedName>
    <definedName name="IntRate_11">[39]Assumptions!$B$11</definedName>
    <definedName name="IntRate_12" localSheetId="2">[38]Assumptions!$B$12</definedName>
    <definedName name="IntRate_12" localSheetId="1">[38]Assumptions!$B$12</definedName>
    <definedName name="IntRate_12" localSheetId="4">[38]Assumptions!$B$12</definedName>
    <definedName name="IntRate_12" localSheetId="3">[38]Assumptions!$B$12</definedName>
    <definedName name="IntRate_12">[39]Assumptions!$B$12</definedName>
    <definedName name="IntRate_WC" localSheetId="2">[22]Assumptions!$B$16</definedName>
    <definedName name="IntRate_WC" localSheetId="5">[23]Assumptions!$B$16</definedName>
    <definedName name="IntRate_WC" localSheetId="6">[23]Assumptions!$B$16</definedName>
    <definedName name="IntRate_WC" localSheetId="1">[22]Assumptions!$B$16</definedName>
    <definedName name="IntRate_WC" localSheetId="4">[22]Assumptions!$B$16</definedName>
    <definedName name="IntRate_WC" localSheetId="3">[22]Assumptions!$B$16</definedName>
    <definedName name="IntRate_WC">[24]Assumptions!$B$16</definedName>
    <definedName name="IntRate_WC10" localSheetId="2">[38]Assumptions!$B$16</definedName>
    <definedName name="IntRate_WC10" localSheetId="1">[38]Assumptions!$B$16</definedName>
    <definedName name="IntRate_WC10" localSheetId="4">[38]Assumptions!$B$16</definedName>
    <definedName name="IntRate_WC10" localSheetId="3">[38]Assumptions!$B$16</definedName>
    <definedName name="IntRate_WC10">[39]Assumptions!$B$16</definedName>
    <definedName name="IntRate_WC11" localSheetId="2">[38]Assumptions!$B$17</definedName>
    <definedName name="IntRate_WC11" localSheetId="1">[38]Assumptions!$B$17</definedName>
    <definedName name="IntRate_WC11" localSheetId="4">[38]Assumptions!$B$17</definedName>
    <definedName name="IntRate_WC11" localSheetId="3">[38]Assumptions!$B$17</definedName>
    <definedName name="IntRate_WC11">[39]Assumptions!$B$17</definedName>
    <definedName name="IntRate_WC12" localSheetId="2">[38]Assumptions!$B$18</definedName>
    <definedName name="IntRate_WC12" localSheetId="1">[38]Assumptions!$B$18</definedName>
    <definedName name="IntRate_WC12" localSheetId="4">[38]Assumptions!$B$18</definedName>
    <definedName name="IntRate_WC12" localSheetId="3">[38]Assumptions!$B$18</definedName>
    <definedName name="IntRate_WC12">[39]Assumptions!$B$18</definedName>
    <definedName name="IntRate12" localSheetId="2">#REF!</definedName>
    <definedName name="IntRate12" localSheetId="5">#REF!</definedName>
    <definedName name="IntRate12" localSheetId="6">#REF!</definedName>
    <definedName name="IntRate12" localSheetId="1">#REF!</definedName>
    <definedName name="IntRate12" localSheetId="4">#REF!</definedName>
    <definedName name="IntRate12" localSheetId="3">#REF!</definedName>
    <definedName name="IntRate12">#REF!</definedName>
    <definedName name="IntRate13" localSheetId="2">#REF!</definedName>
    <definedName name="IntRate13" localSheetId="5">#REF!</definedName>
    <definedName name="IntRate13" localSheetId="6">#REF!</definedName>
    <definedName name="IntRate13" localSheetId="4">#REF!</definedName>
    <definedName name="IntRate13" localSheetId="3">#REF!</definedName>
    <definedName name="IntRate13">#REF!</definedName>
    <definedName name="IntRate14" localSheetId="2">#REF!</definedName>
    <definedName name="IntRate14" localSheetId="1">#REF!</definedName>
    <definedName name="IntRate14" localSheetId="3">#REF!</definedName>
    <definedName name="IntRate14">#REF!</definedName>
    <definedName name="IntRate15" localSheetId="2">#REF!</definedName>
    <definedName name="IntRate15" localSheetId="1">#REF!</definedName>
    <definedName name="IntRate15" localSheetId="3">#REF!</definedName>
    <definedName name="IntRate15">#REF!</definedName>
    <definedName name="IntRateWC11" localSheetId="2">[51]Assumptions!$B$3</definedName>
    <definedName name="IntRateWC11" localSheetId="5">#REF!</definedName>
    <definedName name="IntRateWC11" localSheetId="6">#REF!</definedName>
    <definedName name="IntRateWC11" localSheetId="1">[51]Assumptions!$B$3</definedName>
    <definedName name="IntRateWC11" localSheetId="4">[51]Assumptions!$B$3</definedName>
    <definedName name="IntRateWC11" localSheetId="3">[51]Assumptions!$B$3</definedName>
    <definedName name="IntRateWC11">#REF!</definedName>
    <definedName name="IntRateWC12" localSheetId="2">#REF!</definedName>
    <definedName name="IntRateWC12" localSheetId="5">#REF!</definedName>
    <definedName name="IntRateWC12" localSheetId="6">#REF!</definedName>
    <definedName name="IntRateWC12" localSheetId="1">#REF!</definedName>
    <definedName name="IntRateWC12" localSheetId="4">#REF!</definedName>
    <definedName name="IntRateWC12" localSheetId="3">#REF!</definedName>
    <definedName name="IntRateWC12">#REF!</definedName>
    <definedName name="IntRateWC13" localSheetId="2">#REF!</definedName>
    <definedName name="IntRateWC13" localSheetId="5">#REF!</definedName>
    <definedName name="IntRateWC13" localSheetId="6">#REF!</definedName>
    <definedName name="IntRateWC13" localSheetId="4">#REF!</definedName>
    <definedName name="IntRateWC13" localSheetId="3">#REF!</definedName>
    <definedName name="IntRateWC13">#REF!</definedName>
    <definedName name="IntRateWC14" localSheetId="2">#REF!</definedName>
    <definedName name="IntRateWC14" localSheetId="1">#REF!</definedName>
    <definedName name="IntRateWC14" localSheetId="3">#REF!</definedName>
    <definedName name="IntRateWC14">#REF!</definedName>
    <definedName name="IntRateWC15" localSheetId="2">#REF!</definedName>
    <definedName name="IntRateWC15" localSheetId="1">#REF!</definedName>
    <definedName name="IntRateWC15" localSheetId="3">#REF!</definedName>
    <definedName name="IntRateWC15">#REF!</definedName>
    <definedName name="IntRateWC17" localSheetId="2">#REF!</definedName>
    <definedName name="IntRateWC17" localSheetId="1">#REF!</definedName>
    <definedName name="IntRateWC17" localSheetId="3">#REF!</definedName>
    <definedName name="IntRateWC17">#REF!</definedName>
    <definedName name="IntRateWC18" localSheetId="2">#REF!</definedName>
    <definedName name="IntRateWC18" localSheetId="1">#REF!</definedName>
    <definedName name="IntRateWC18" localSheetId="3">#REF!</definedName>
    <definedName name="IntRateWC18">#REF!</definedName>
    <definedName name="IntRateWC19" localSheetId="2">#REF!</definedName>
    <definedName name="IntRateWC19" localSheetId="1">#REF!</definedName>
    <definedName name="IntRateWC19" localSheetId="3">#REF!</definedName>
    <definedName name="IntRateWC19">#REF!</definedName>
    <definedName name="IntRateWC20" localSheetId="2">#REF!</definedName>
    <definedName name="IntRateWC20" localSheetId="1">#REF!</definedName>
    <definedName name="IntRateWC20" localSheetId="3">#REF!</definedName>
    <definedName name="IntRateWC20">#REF!</definedName>
    <definedName name="Intt_Charge_cY" localSheetId="2">#REF!,#REF!</definedName>
    <definedName name="Intt_Charge_cY" localSheetId="5">#REF!,#REF!</definedName>
    <definedName name="Intt_Charge_cY" localSheetId="6">#REF!,#REF!</definedName>
    <definedName name="Intt_Charge_cY" localSheetId="1">#REF!,#REF!</definedName>
    <definedName name="Intt_Charge_cY" localSheetId="4">#REF!,#REF!</definedName>
    <definedName name="Intt_Charge_cY" localSheetId="3">#REF!,#REF!</definedName>
    <definedName name="Intt_Charge_cY">#REF!,#REF!</definedName>
    <definedName name="Intt_Charge_cy_1" localSheetId="2">'[52]A 3.7'!$H$35,'[52]A 3.7'!$H$44</definedName>
    <definedName name="Intt_Charge_cy_1" localSheetId="5">'[53]A 3.7'!$H$35,'[53]A 3.7'!$H$44</definedName>
    <definedName name="Intt_Charge_cy_1" localSheetId="6">'[53]A 3.7'!$H$35,'[53]A 3.7'!$H$44</definedName>
    <definedName name="Intt_Charge_cy_1" localSheetId="1">'[52]A 3.7'!$H$35,'[52]A 3.7'!$H$44</definedName>
    <definedName name="Intt_Charge_cy_1" localSheetId="4">'[52]A 3.7'!$H$35,'[52]A 3.7'!$H$44</definedName>
    <definedName name="Intt_Charge_cy_1" localSheetId="3">'[52]A 3.7'!$H$35,'[52]A 3.7'!$H$44</definedName>
    <definedName name="Intt_Charge_cy_1">'[54]A 3.7'!$H$35,'[54]A 3.7'!$H$44</definedName>
    <definedName name="Intt_Charge_eY" localSheetId="2">#REF!,#REF!</definedName>
    <definedName name="Intt_Charge_eY" localSheetId="5">#REF!,#REF!</definedName>
    <definedName name="Intt_Charge_eY" localSheetId="6">#REF!,#REF!</definedName>
    <definedName name="Intt_Charge_eY" localSheetId="1">#REF!,#REF!</definedName>
    <definedName name="Intt_Charge_eY" localSheetId="4">#REF!,#REF!</definedName>
    <definedName name="Intt_Charge_eY" localSheetId="3">#REF!,#REF!</definedName>
    <definedName name="Intt_Charge_eY">#REF!,#REF!</definedName>
    <definedName name="Intt_Charge_ey_1" localSheetId="2">'[52]A 3.7'!$I$35,'[52]A 3.7'!$I$44</definedName>
    <definedName name="Intt_Charge_ey_1" localSheetId="5">'[53]A 3.7'!$I$35,'[53]A 3.7'!$I$44</definedName>
    <definedName name="Intt_Charge_ey_1" localSheetId="6">'[53]A 3.7'!$I$35,'[53]A 3.7'!$I$44</definedName>
    <definedName name="Intt_Charge_ey_1" localSheetId="1">'[52]A 3.7'!$I$35,'[52]A 3.7'!$I$44</definedName>
    <definedName name="Intt_Charge_ey_1" localSheetId="4">'[52]A 3.7'!$I$35,'[52]A 3.7'!$I$44</definedName>
    <definedName name="Intt_Charge_ey_1" localSheetId="3">'[52]A 3.7'!$I$35,'[52]A 3.7'!$I$44</definedName>
    <definedName name="Intt_Charge_ey_1">'[54]A 3.7'!$I$35,'[54]A 3.7'!$I$44</definedName>
    <definedName name="Intt_Charge_PY" localSheetId="2">#REF!,#REF!</definedName>
    <definedName name="Intt_Charge_PY" localSheetId="5">#REF!,#REF!</definedName>
    <definedName name="Intt_Charge_PY" localSheetId="6">#REF!,#REF!</definedName>
    <definedName name="Intt_Charge_PY" localSheetId="1">#REF!,#REF!</definedName>
    <definedName name="Intt_Charge_PY" localSheetId="4">#REF!,#REF!</definedName>
    <definedName name="Intt_Charge_PY" localSheetId="3">#REF!,#REF!</definedName>
    <definedName name="Intt_Charge_PY">#REF!,#REF!</definedName>
    <definedName name="Intt_Charge_py_1" localSheetId="2">'[52]A 3.7'!$G$35,'[52]A 3.7'!$G$44</definedName>
    <definedName name="Intt_Charge_py_1" localSheetId="5">'[53]A 3.7'!$G$35,'[53]A 3.7'!$G$44</definedName>
    <definedName name="Intt_Charge_py_1" localSheetId="6">'[53]A 3.7'!$G$35,'[53]A 3.7'!$G$44</definedName>
    <definedName name="Intt_Charge_py_1" localSheetId="1">'[52]A 3.7'!$G$35,'[52]A 3.7'!$G$44</definedName>
    <definedName name="Intt_Charge_py_1" localSheetId="4">'[52]A 3.7'!$G$35,'[52]A 3.7'!$G$44</definedName>
    <definedName name="Intt_Charge_py_1" localSheetId="3">'[52]A 3.7'!$G$35,'[52]A 3.7'!$G$44</definedName>
    <definedName name="Intt_Charge_py_1">'[54]A 3.7'!$G$35,'[54]A 3.7'!$G$44</definedName>
    <definedName name="INVEST">#N/A</definedName>
    <definedName name="iowc16">'[27]Inputs &amp; Assumptions'!$M$40</definedName>
    <definedName name="iowc17onwards">'[27]Inputs &amp; Assumptions'!$M$41</definedName>
    <definedName name="Iowc18">'[27]Inputs &amp; Assumptions'!$M$42</definedName>
    <definedName name="Iowc19onwards">'[27]Inputs &amp; Assumptions'!$M$43</definedName>
    <definedName name="IsCircular" localSheetId="2">#REF!</definedName>
    <definedName name="IsCircular" localSheetId="5">#REF!</definedName>
    <definedName name="IsCircular" localSheetId="6">#REF!</definedName>
    <definedName name="IsCircular" localSheetId="1">#REF!</definedName>
    <definedName name="IsCircular" localSheetId="4">#REF!</definedName>
    <definedName name="IsCircular" localSheetId="3">#REF!</definedName>
    <definedName name="IsCircular">#REF!</definedName>
    <definedName name="ITEM_NO">"stock"</definedName>
    <definedName name="K2000_">#N/A</definedName>
    <definedName name="Kha5ResLife">[26]Assumptions!$B$45</definedName>
    <definedName name="Khap5ResLife16">'[27]Inputs &amp; Assumptions'!$D$13</definedName>
    <definedName name="khaperkheda" localSheetId="2">#REF!</definedName>
    <definedName name="khaperkheda" localSheetId="1">#REF!</definedName>
    <definedName name="khaperkheda" localSheetId="3">#REF!</definedName>
    <definedName name="khaperkheda">#REF!</definedName>
    <definedName name="KhapResLife16">'[27]Inputs &amp; Assumptions'!$D$7</definedName>
    <definedName name="KhaResLife">[26]Assumptions!$B$39</definedName>
    <definedName name="khj" localSheetId="5">#REF!</definedName>
    <definedName name="khj" localSheetId="6">#REF!</definedName>
    <definedName name="khj">#REF!</definedName>
    <definedName name="KoraResLife16">'[27]Inputs &amp; Assumptions'!$D$8</definedName>
    <definedName name="KoraResLife17">'[27]Inputs &amp; Assumptions'!$G$17</definedName>
    <definedName name="KorResLife">[26]Assumptions!$B$40</definedName>
    <definedName name="L_Adjust">[55]Links!$H$1:$H$65536</definedName>
    <definedName name="L_AJE_Tot">[55]Links!$G$1:$G$65536</definedName>
    <definedName name="L_CY_Beg">[55]Links!$F$1:$F$65536</definedName>
    <definedName name="L_CY_End">[55]Links!$J$1:$J$65536</definedName>
    <definedName name="L_PY_End">[55]Links!$K$1:$K$65536</definedName>
    <definedName name="L_RJE_Tot">[55]Links!$I$1:$I$65536</definedName>
    <definedName name="LAC">'[56]Trial Balance - MARCH 2006'!$I$2</definedName>
    <definedName name="Last_Row">#N/A</definedName>
    <definedName name="Lease_Rent_Received">"income"</definedName>
    <definedName name="List_1">'[57]Long-Term Borrowings'!$K$2:$K$3</definedName>
    <definedName name="LTR_M_NEW" localSheetId="2">#REF!</definedName>
    <definedName name="LTR_M_NEW" localSheetId="5">#REF!</definedName>
    <definedName name="LTR_M_NEW" localSheetId="6">#REF!</definedName>
    <definedName name="LTR_M_NEW" localSheetId="1">#REF!</definedName>
    <definedName name="LTR_M_NEW" localSheetId="4">#REF!</definedName>
    <definedName name="LTR_M_NEW" localSheetId="3">#REF!</definedName>
    <definedName name="LTR_M_NEW">#REF!</definedName>
    <definedName name="LTR_MOR" localSheetId="2">#REF!</definedName>
    <definedName name="LTR_MOR" localSheetId="5">#REF!</definedName>
    <definedName name="LTR_MOR" localSheetId="6">#REF!</definedName>
    <definedName name="LTR_MOR" localSheetId="4">#REF!</definedName>
    <definedName name="LTR_MOR" localSheetId="3">#REF!</definedName>
    <definedName name="LTR_MOR">#REF!</definedName>
    <definedName name="m">'[58]3.Grouping - Profit &amp; Loss(mio)'!$C$1</definedName>
    <definedName name="mc">'[59]Clause 9'!$A$4</definedName>
    <definedName name="MethodAcc">[21]Masters!$C$46</definedName>
    <definedName name="MHM">[10]Details!$D$156</definedName>
    <definedName name="mng">#REF!</definedName>
    <definedName name="MONTH" localSheetId="2">#REF!</definedName>
    <definedName name="MONTH" localSheetId="1">#REF!</definedName>
    <definedName name="MONTH" localSheetId="3">#REF!</definedName>
    <definedName name="MONTH">#REF!</definedName>
    <definedName name="MSPGCL">'[2]04REL'!#REF!</definedName>
    <definedName name="MSPGCL1718">'[2]04REL'!#REF!</definedName>
    <definedName name="MSPGCLSCH6">'[2]04REL'!#REF!</definedName>
    <definedName name="MStVal">[21]Masters!$C$47</definedName>
    <definedName name="name">[60]Params!$B$1</definedName>
    <definedName name="Nashik" hidden="1">#REF!</definedName>
    <definedName name="NashResLife16">'[27]Inputs &amp; Assumptions'!$D$9</definedName>
    <definedName name="NasResLife">[26]Assumptions!$B$41</definedName>
    <definedName name="NatureBusiness">[21]Masters!$C$45</definedName>
    <definedName name="nbdvqn" localSheetId="2">#REF!</definedName>
    <definedName name="nbdvqn" localSheetId="1">#REF!</definedName>
    <definedName name="nbdvqn" localSheetId="3">#REF!</definedName>
    <definedName name="nbdvqn">#REF!</definedName>
    <definedName name="NBhusResLife">[26]Assumptions!$B$46</definedName>
    <definedName name="new" localSheetId="5" hidden="1">[61]CE!#REF!</definedName>
    <definedName name="new" localSheetId="6" hidden="1">[61]CE!#REF!</definedName>
    <definedName name="new" hidden="1">[61]CE!#REF!</definedName>
    <definedName name="NParliResLife">[26]Assumptions!$B$38</definedName>
    <definedName name="Number_of_Payments">#N/A</definedName>
    <definedName name="O" localSheetId="2">#REF!</definedName>
    <definedName name="O" localSheetId="5">#REF!</definedName>
    <definedName name="O" localSheetId="6">#REF!</definedName>
    <definedName name="O" localSheetId="1">#REF!</definedName>
    <definedName name="O" localSheetId="4">#REF!</definedName>
    <definedName name="O" localSheetId="3">#REF!</definedName>
    <definedName name="O">#REF!</definedName>
    <definedName name="officeq">[41]addition!$A$1:$G$220</definedName>
    <definedName name="Oil_page" localSheetId="2">#REF!</definedName>
    <definedName name="Oil_page" localSheetId="1">#REF!</definedName>
    <definedName name="Oil_page" localSheetId="3">#REF!</definedName>
    <definedName name="Oil_page">#REF!</definedName>
    <definedName name="old">#REF!</definedName>
    <definedName name="oldda">#REF!</definedName>
    <definedName name="oxybel_interest">SUM('[17]a-4'!$E$99:$E$102)</definedName>
    <definedName name="p" localSheetId="2">#REF!</definedName>
    <definedName name="p" localSheetId="5">#REF!</definedName>
    <definedName name="p" localSheetId="6">#REF!</definedName>
    <definedName name="p" localSheetId="1">#REF!</definedName>
    <definedName name="p" localSheetId="4">#REF!</definedName>
    <definedName name="p" localSheetId="3">#REF!</definedName>
    <definedName name="p">#REF!</definedName>
    <definedName name="pacf">'[17]a-4'!$E$77</definedName>
    <definedName name="PAGE1" localSheetId="2">#REF!</definedName>
    <definedName name="PAGE1" localSheetId="5">#REF!</definedName>
    <definedName name="PAGE1" localSheetId="6">#REF!</definedName>
    <definedName name="PAGE1" localSheetId="1">#REF!</definedName>
    <definedName name="PAGE1" localSheetId="4">#REF!</definedName>
    <definedName name="PAGE1" localSheetId="3">#REF!</definedName>
    <definedName name="PAGE1">#REF!</definedName>
    <definedName name="page10" localSheetId="2">#REF!</definedName>
    <definedName name="page10" localSheetId="5">#REF!</definedName>
    <definedName name="page10" localSheetId="6">#REF!</definedName>
    <definedName name="page10" localSheetId="4">#REF!</definedName>
    <definedName name="page10" localSheetId="3">#REF!</definedName>
    <definedName name="page10">#REF!</definedName>
    <definedName name="PAGE10_6" localSheetId="2">#REF!</definedName>
    <definedName name="PAGE10_6" localSheetId="5">#REF!</definedName>
    <definedName name="PAGE10_6" localSheetId="6">#REF!</definedName>
    <definedName name="PAGE10_6" localSheetId="4">#REF!</definedName>
    <definedName name="PAGE10_6" localSheetId="3">#REF!</definedName>
    <definedName name="PAGE10_6">#REF!</definedName>
    <definedName name="PAGE11" localSheetId="2">#REF!</definedName>
    <definedName name="PAGE11" localSheetId="1">#REF!</definedName>
    <definedName name="PAGE11" localSheetId="3">#REF!</definedName>
    <definedName name="PAGE11">#REF!</definedName>
    <definedName name="PAGE11_6" localSheetId="5">#REF!</definedName>
    <definedName name="PAGE11_6" localSheetId="6">#REF!</definedName>
    <definedName name="PAGE11_6">#REF!</definedName>
    <definedName name="PAGE12" localSheetId="2">#REF!</definedName>
    <definedName name="PAGE12" localSheetId="1">#REF!</definedName>
    <definedName name="PAGE12" localSheetId="3">#REF!</definedName>
    <definedName name="PAGE12">#REF!</definedName>
    <definedName name="PAGE12_6" localSheetId="5">#REF!</definedName>
    <definedName name="PAGE12_6" localSheetId="6">#REF!</definedName>
    <definedName name="PAGE12_6">#REF!</definedName>
    <definedName name="PAGE13" localSheetId="2">#REF!</definedName>
    <definedName name="PAGE13" localSheetId="1">#REF!</definedName>
    <definedName name="PAGE13" localSheetId="3">#REF!</definedName>
    <definedName name="PAGE13">#REF!</definedName>
    <definedName name="PAGE14" localSheetId="5">#REF!</definedName>
    <definedName name="PAGE14" localSheetId="6">#REF!</definedName>
    <definedName name="PAGE14">#REF!</definedName>
    <definedName name="PAGE15" localSheetId="5">#REF!</definedName>
    <definedName name="PAGE15" localSheetId="6">#REF!</definedName>
    <definedName name="PAGE15">#REF!</definedName>
    <definedName name="PAGE16" localSheetId="5">#REF!</definedName>
    <definedName name="PAGE16" localSheetId="6">#REF!</definedName>
    <definedName name="PAGE16">#REF!</definedName>
    <definedName name="PAGE17" localSheetId="5">#REF!</definedName>
    <definedName name="PAGE17" localSheetId="6">#REF!</definedName>
    <definedName name="PAGE17">#REF!</definedName>
    <definedName name="PAGE18" localSheetId="5">#REF!</definedName>
    <definedName name="PAGE18" localSheetId="6">#REF!</definedName>
    <definedName name="PAGE18">#REF!</definedName>
    <definedName name="PAGE19" localSheetId="5">#REF!</definedName>
    <definedName name="PAGE19" localSheetId="6">#REF!</definedName>
    <definedName name="PAGE19">#REF!</definedName>
    <definedName name="PAGE2" localSheetId="5">#REF!</definedName>
    <definedName name="PAGE2" localSheetId="6">#REF!</definedName>
    <definedName name="PAGE2">#REF!</definedName>
    <definedName name="PAGE2_6" localSheetId="5">#REF!</definedName>
    <definedName name="PAGE2_6" localSheetId="6">#REF!</definedName>
    <definedName name="PAGE2_6">#REF!</definedName>
    <definedName name="PAGE20" localSheetId="5">#REF!</definedName>
    <definedName name="PAGE20" localSheetId="6">#REF!</definedName>
    <definedName name="PAGE20">#REF!</definedName>
    <definedName name="PAGE21" localSheetId="5">#REF!</definedName>
    <definedName name="PAGE21" localSheetId="6">#REF!</definedName>
    <definedName name="PAGE21">#REF!</definedName>
    <definedName name="PAGE210" localSheetId="5">#REF!</definedName>
    <definedName name="PAGE210" localSheetId="6">#REF!</definedName>
    <definedName name="PAGE210">#REF!</definedName>
    <definedName name="PAGE22" localSheetId="5">#REF!</definedName>
    <definedName name="PAGE22" localSheetId="6">#REF!</definedName>
    <definedName name="PAGE22">#REF!</definedName>
    <definedName name="PAGE23" localSheetId="5">#REF!</definedName>
    <definedName name="PAGE23" localSheetId="6">#REF!</definedName>
    <definedName name="PAGE23">#REF!</definedName>
    <definedName name="PAGE24" localSheetId="5">#REF!</definedName>
    <definedName name="PAGE24" localSheetId="6">#REF!</definedName>
    <definedName name="PAGE24">#REF!</definedName>
    <definedName name="PAGE25" localSheetId="5">#REF!</definedName>
    <definedName name="PAGE25" localSheetId="6">#REF!</definedName>
    <definedName name="PAGE25">#REF!</definedName>
    <definedName name="PAGE26" localSheetId="5">#REF!</definedName>
    <definedName name="PAGE26" localSheetId="6">#REF!</definedName>
    <definedName name="PAGE26">#REF!</definedName>
    <definedName name="PAGE27" localSheetId="5">#REF!</definedName>
    <definedName name="PAGE27" localSheetId="6">#REF!</definedName>
    <definedName name="PAGE27">#REF!</definedName>
    <definedName name="PAGE28" localSheetId="5">#REF!</definedName>
    <definedName name="PAGE28" localSheetId="6">#REF!</definedName>
    <definedName name="PAGE28">#REF!</definedName>
    <definedName name="PAGE29" localSheetId="5">#REF!</definedName>
    <definedName name="PAGE29" localSheetId="6">#REF!</definedName>
    <definedName name="PAGE29">#REF!</definedName>
    <definedName name="PAGE3" localSheetId="2">#REF!</definedName>
    <definedName name="PAGE3" localSheetId="1">#REF!</definedName>
    <definedName name="PAGE3" localSheetId="3">#REF!</definedName>
    <definedName name="PAGE3">#REF!</definedName>
    <definedName name="PAGE3_6" localSheetId="5">#REF!</definedName>
    <definedName name="PAGE3_6" localSheetId="6">#REF!</definedName>
    <definedName name="PAGE3_6">#REF!</definedName>
    <definedName name="PAGE30" localSheetId="2">#REF!</definedName>
    <definedName name="PAGE30" localSheetId="1">#REF!</definedName>
    <definedName name="PAGE30" localSheetId="3">#REF!</definedName>
    <definedName name="PAGE30">#REF!</definedName>
    <definedName name="PAGE31" localSheetId="2">#REF!</definedName>
    <definedName name="PAGE31" localSheetId="1">#REF!</definedName>
    <definedName name="PAGE31" localSheetId="3">#REF!</definedName>
    <definedName name="PAGE31">#REF!</definedName>
    <definedName name="page34" localSheetId="5">#REF!</definedName>
    <definedName name="page34" localSheetId="6">#REF!</definedName>
    <definedName name="page34">#REF!</definedName>
    <definedName name="Page35" localSheetId="5">#REF!</definedName>
    <definedName name="Page35" localSheetId="6">#REF!</definedName>
    <definedName name="Page35">#REF!</definedName>
    <definedName name="PAGE4" localSheetId="2">#REF!</definedName>
    <definedName name="PAGE4" localSheetId="1">#REF!</definedName>
    <definedName name="PAGE4" localSheetId="3">#REF!</definedName>
    <definedName name="PAGE4">#REF!</definedName>
    <definedName name="PAGE4_6" localSheetId="5">#REF!</definedName>
    <definedName name="PAGE4_6" localSheetId="6">#REF!</definedName>
    <definedName name="PAGE4_6">#REF!</definedName>
    <definedName name="PAGE5" localSheetId="2">#REF!</definedName>
    <definedName name="PAGE5" localSheetId="1">#REF!</definedName>
    <definedName name="PAGE5" localSheetId="3">#REF!</definedName>
    <definedName name="PAGE5">#REF!</definedName>
    <definedName name="PAGE5_6" localSheetId="5">#REF!</definedName>
    <definedName name="PAGE5_6" localSheetId="6">#REF!</definedName>
    <definedName name="PAGE5_6">#REF!</definedName>
    <definedName name="page50" localSheetId="5">#REF!</definedName>
    <definedName name="page50" localSheetId="6">#REF!</definedName>
    <definedName name="page50">#REF!</definedName>
    <definedName name="page51" localSheetId="5">#REF!</definedName>
    <definedName name="page51" localSheetId="6">#REF!</definedName>
    <definedName name="page51">#REF!</definedName>
    <definedName name="page52" localSheetId="5">#REF!</definedName>
    <definedName name="page52" localSheetId="6">#REF!</definedName>
    <definedName name="page52">#REF!</definedName>
    <definedName name="PAGE6" localSheetId="5">#REF!</definedName>
    <definedName name="PAGE6" localSheetId="6">#REF!</definedName>
    <definedName name="PAGE6">#REF!</definedName>
    <definedName name="PAGE6_6" localSheetId="5">#REF!</definedName>
    <definedName name="PAGE6_6" localSheetId="6">#REF!</definedName>
    <definedName name="PAGE6_6">#REF!</definedName>
    <definedName name="PAGE7" localSheetId="5">#REF!</definedName>
    <definedName name="PAGE7" localSheetId="6">#REF!</definedName>
    <definedName name="PAGE7">#REF!</definedName>
    <definedName name="PAGE7_6" localSheetId="5">#REF!</definedName>
    <definedName name="PAGE7_6" localSheetId="6">#REF!</definedName>
    <definedName name="PAGE7_6">#REF!</definedName>
    <definedName name="PAGE8" localSheetId="5">#REF!</definedName>
    <definedName name="PAGE8" localSheetId="6">#REF!</definedName>
    <definedName name="PAGE8">#REF!</definedName>
    <definedName name="PAGE8_6U1A" localSheetId="5">#REF!</definedName>
    <definedName name="PAGE8_6U1A" localSheetId="6">#REF!</definedName>
    <definedName name="PAGE8_6U1A">#REF!</definedName>
    <definedName name="PAGE8_6U1B" localSheetId="5">#REF!</definedName>
    <definedName name="PAGE8_6U1B" localSheetId="6">#REF!</definedName>
    <definedName name="PAGE8_6U1B">#REF!</definedName>
    <definedName name="PAGE8_6U2A" localSheetId="5">#REF!</definedName>
    <definedName name="PAGE8_6U2A" localSheetId="6">#REF!</definedName>
    <definedName name="PAGE8_6U2A">#REF!</definedName>
    <definedName name="PAGE8_6U2B" localSheetId="5">#REF!</definedName>
    <definedName name="PAGE8_6U2B" localSheetId="6">#REF!</definedName>
    <definedName name="PAGE8_6U2B">#REF!</definedName>
    <definedName name="PAGE8_6U3A" localSheetId="5">#REF!</definedName>
    <definedName name="PAGE8_6U3A" localSheetId="6">#REF!</definedName>
    <definedName name="PAGE8_6U3A">#REF!</definedName>
    <definedName name="PAGE8_6U3B" localSheetId="5">#REF!</definedName>
    <definedName name="PAGE8_6U3B" localSheetId="6">#REF!</definedName>
    <definedName name="PAGE8_6U3B">#REF!</definedName>
    <definedName name="PAGE9" localSheetId="5">#REF!</definedName>
    <definedName name="PAGE9" localSheetId="6">#REF!</definedName>
    <definedName name="PAGE9">#REF!</definedName>
    <definedName name="PAGE9_6" localSheetId="5">#REF!</definedName>
    <definedName name="PAGE9_6" localSheetId="6">#REF!</definedName>
    <definedName name="PAGE9_6">#REF!</definedName>
    <definedName name="paidadams">SUM('[62]pa-mtly'!$O$8:$S$8)</definedName>
    <definedName name="paidchemineer">SUM('[62]pa-mtly'!$O$17:$S$17)</definedName>
    <definedName name="paidcopes">SUM('[62]pa-mtly'!$O$18:$S$18)</definedName>
    <definedName name="paiddba">SUM('[62]pa-mtly'!$O$22:$S$22)</definedName>
    <definedName name="paiddelavan">SUM('[62]pa-mtly'!$O$20:$S$20)</definedName>
    <definedName name="paiddkm51">SUM('[62]pa-mtly'!$O$24:$S$24)</definedName>
    <definedName name="paiddkm52">SUM('[62]pa-mtly'!$O$25:$S$25)</definedName>
    <definedName name="paidemba">SUM('[62]pa-mtly'!$O$30:$S$30)</definedName>
    <definedName name="paidenviro">SUM('[62]pa-mtly'!$O$31:$S$31)</definedName>
    <definedName name="paidflowserve">SUM('[62]pa-mtly'!$O$36:$S$36)</definedName>
    <definedName name="paidfmc">SUM('[62]pa-mtly'!$O$37:$S$37)</definedName>
    <definedName name="paidgeveke149">SUM('[62]pa-mtly'!$O$40:$S$40)</definedName>
    <definedName name="paidgeveke80">SUM('[62]pa-mtly'!$O$39:$S$39)</definedName>
    <definedName name="paidgeveke81">SUM('[62]pa-mtly'!$O$41:$S$41)</definedName>
    <definedName name="paidghhb">SUM('[62]pa-mtly'!$O$42:$S$42)</definedName>
    <definedName name="paidgutor110">SUM('[62]pa-mtly'!$O$46:$S$46)</definedName>
    <definedName name="paidgutor96">SUM('[62]pa-mtly'!$O$45:$S$45)</definedName>
    <definedName name="paidhamw">SUM('[62]pa-mtly'!$O$47:$S$47)</definedName>
    <definedName name="paidheurtey">SUM('[62]pa-mtly'!$O$47:$S$47)</definedName>
    <definedName name="paidhmd">SUM('[62]pa-mtly'!$O$50:$S$50)</definedName>
    <definedName name="paidhydro">SUM('[62]pa-mtly'!$O$54:$S$54)</definedName>
    <definedName name="paidkerp">SUM('[62]pa-mtly'!$O$61:$S$61)</definedName>
    <definedName name="paidkiekens">SUM('[62]pa-mtly'!$O$62:$S$62)</definedName>
    <definedName name="paidklinger">SUM('[62]pa-mtly'!$O$63:$S$63)</definedName>
    <definedName name="paidkoch">SUM('[62]pa-mtly'!$O$64:$S$64)</definedName>
    <definedName name="paidkuervers">SUM('[62]pa-mtly'!$O$72:$S$72)</definedName>
    <definedName name="paidliebert">SUM('[62]pa-mtly'!$O$76:$S$76)</definedName>
    <definedName name="paidliebherr">SUM('[62]pa-mtly'!$O$75:$S$75)</definedName>
    <definedName name="paidmann">SUM('[62]pa-mtly'!$P$80:$S$80)</definedName>
    <definedName name="paidmrm">SUM('[62]pa-mtly'!$O$88:$S$88)</definedName>
    <definedName name="paidnat">SUM('[62]pa-mtly'!$O$89:$S$89)</definedName>
    <definedName name="paidnp">SUM('[62]pa-mtly'!$O$95:$S$95)</definedName>
    <definedName name="paidods">SUM('[62]pa-mtly'!$O$109:$S$109)</definedName>
    <definedName name="paidoxybel951">SUM('[62]pa-mtly'!$O$118:$S$118)</definedName>
    <definedName name="paidoxybel952">SUM('[62]pa-mtly'!$O$119:$S$119)</definedName>
    <definedName name="paidpirelli">SUM('[62]pa-mtly'!$O$126:$S$126)</definedName>
    <definedName name="paidsafex">SUM('[62]pa-mtly'!$O$130:$S$130)</definedName>
    <definedName name="paidschulz">SUM('[62]pa-mtly'!$O$132:$S$132)</definedName>
    <definedName name="paidsirco">SUM('[62]pa-mtly'!$O$140:$S$140)</definedName>
    <definedName name="paidtaprogge">SUM('[62]pa-mtly'!$O$145:$S$145)</definedName>
    <definedName name="paidthermoheat165">SUM('[62]pa-mtly'!$O$148:$S$148)</definedName>
    <definedName name="paidthermoheat175">SUM('[62]pa-mtly'!$O$149:$S$149)</definedName>
    <definedName name="paidyokogawa">SUM('[62]pa-mtly'!$O$161:$S$161)</definedName>
    <definedName name="paidyork">SUM('[62]pa-mtly'!$O$162:$S$162)</definedName>
    <definedName name="ParasResLife">[26]Assumptions!$B$42</definedName>
    <definedName name="ParasResLife16">'[27]Inputs &amp; Assumptions'!$D$10</definedName>
    <definedName name="Parli67ResLife16">'[27]Inputs &amp; Assumptions'!$D$6</definedName>
    <definedName name="ParliResLife">[26]Assumptions!$B$37</definedName>
    <definedName name="ParliResLife16">'[27]Inputs &amp; Assumptions'!$D$5</definedName>
    <definedName name="ParliResLife17">'[27]Inputs &amp; Assumptions'!$G$18</definedName>
    <definedName name="PartDesignation">[21]Masters!$C$16</definedName>
    <definedName name="pas">'[17]a-4'!$E$35</definedName>
    <definedName name="Peak1" localSheetId="2">#REF!</definedName>
    <definedName name="Peak1" localSheetId="1">#REF!</definedName>
    <definedName name="Peak1" localSheetId="3">#REF!</definedName>
    <definedName name="Peak1">#REF!</definedName>
    <definedName name="Peak2" localSheetId="2">#REF!</definedName>
    <definedName name="Peak2" localSheetId="1">#REF!</definedName>
    <definedName name="Peak2" localSheetId="3">#REF!</definedName>
    <definedName name="Peak2">#REF!</definedName>
    <definedName name="Peak3" localSheetId="2">#REF!</definedName>
    <definedName name="Peak3" localSheetId="1">#REF!</definedName>
    <definedName name="Peak3" localSheetId="3">#REF!</definedName>
    <definedName name="Peak3">#REF!</definedName>
    <definedName name="Peak4" localSheetId="2">#REF!</definedName>
    <definedName name="Peak4" localSheetId="1">#REF!</definedName>
    <definedName name="Peak4" localSheetId="3">#REF!</definedName>
    <definedName name="Peak4">#REF!</definedName>
    <definedName name="Pop_Ratio" localSheetId="5">#REF!</definedName>
    <definedName name="Pop_Ratio" localSheetId="6">#REF!</definedName>
    <definedName name="Pop_Ratio">#REF!</definedName>
    <definedName name="PRF_1" localSheetId="5">#REF!</definedName>
    <definedName name="PRF_1" localSheetId="6">#REF!</definedName>
    <definedName name="PRF_1">#REF!</definedName>
    <definedName name="PRF_2_P1" localSheetId="5">#REF!</definedName>
    <definedName name="PRF_2_P1" localSheetId="6">#REF!</definedName>
    <definedName name="PRF_2_P1">#REF!</definedName>
    <definedName name="PRF_2_P2" localSheetId="5">#REF!</definedName>
    <definedName name="PRF_2_P2" localSheetId="6">#REF!</definedName>
    <definedName name="PRF_2_P2">#REF!</definedName>
    <definedName name="PRF_3_AN1" localSheetId="5">#REF!</definedName>
    <definedName name="PRF_3_AN1" localSheetId="6">#REF!</definedName>
    <definedName name="PRF_3_AN1">#REF!</definedName>
    <definedName name="PRF_3_AN2" localSheetId="5">#REF!</definedName>
    <definedName name="PRF_3_AN2" localSheetId="6">#REF!</definedName>
    <definedName name="PRF_3_AN2">#REF!</definedName>
    <definedName name="PRF_3_AN3" localSheetId="5">#REF!</definedName>
    <definedName name="PRF_3_AN3" localSheetId="6">#REF!</definedName>
    <definedName name="PRF_3_AN3">#REF!</definedName>
    <definedName name="_xlnm.Print_Area" localSheetId="2">'Bhira F9.1'!$B$2:$Q$60</definedName>
    <definedName name="_xlnm.Print_Area" localSheetId="5">'F2 FY 2017-18'!$A$1:$R$195</definedName>
    <definedName name="_xlnm.Print_Area" localSheetId="6">'F2 FY 2018-19'!$A$1:$R$187</definedName>
    <definedName name="_xlnm.Print_Area" localSheetId="1">'Koyana F9.1'!$B$2:$Q$60</definedName>
    <definedName name="_xlnm.Print_Area" localSheetId="0">Sheet1!$E$2:$R$17</definedName>
    <definedName name="_xlnm.Print_Area" localSheetId="4">'SHP F9.1'!$B$2:$Q$60</definedName>
    <definedName name="_xlnm.Print_Area" localSheetId="3">'Tillari F9.1'!$B$2:$Q$60</definedName>
    <definedName name="_xlnm.Print_Area">#REF!</definedName>
    <definedName name="PRINT_AREA_MI" localSheetId="2">#REF!</definedName>
    <definedName name="PRINT_AREA_MI" localSheetId="5">#REF!</definedName>
    <definedName name="PRINT_AREA_MI" localSheetId="6">#REF!</definedName>
    <definedName name="PRINT_AREA_MI" localSheetId="1">#REF!</definedName>
    <definedName name="PRINT_AREA_MI" localSheetId="4">#REF!</definedName>
    <definedName name="PRINT_AREA_MI" localSheetId="3">#REF!</definedName>
    <definedName name="PRINT_AREA_MI">#REF!</definedName>
    <definedName name="_xlnm.Print_Titles" localSheetId="2">#REF!</definedName>
    <definedName name="_xlnm.Print_Titles" localSheetId="5">'F2 FY 2017-18'!$2:$4</definedName>
    <definedName name="_xlnm.Print_Titles" localSheetId="6">'F2 FY 2018-19'!$2:$4</definedName>
    <definedName name="_xlnm.Print_Titles" localSheetId="1">#REF!</definedName>
    <definedName name="_xlnm.Print_Titles" localSheetId="3">#REF!</definedName>
    <definedName name="_xlnm.Print_Titles">#REF!</definedName>
    <definedName name="PrintPG1" localSheetId="2">#REF!</definedName>
    <definedName name="PrintPG1" localSheetId="1">#REF!</definedName>
    <definedName name="PrintPG1" localSheetId="3">#REF!</definedName>
    <definedName name="PrintPG1">#REF!</definedName>
    <definedName name="PUR">#N/A</definedName>
    <definedName name="PY" localSheetId="3">[35]NP!$L$1</definedName>
    <definedName name="PY">[36]NP!$L$1</definedName>
    <definedName name="q" localSheetId="2" hidden="1">{"'Sheet1'!$A$4386:$N$4591"}</definedName>
    <definedName name="q" localSheetId="5">'[63]A 3.7'!$I$35,'[63]A 3.7'!$I$44</definedName>
    <definedName name="q" localSheetId="6">'[63]A 3.7'!$I$35,'[63]A 3.7'!$I$44</definedName>
    <definedName name="q" localSheetId="1" hidden="1">{"'Sheet1'!$A$4386:$N$4591"}</definedName>
    <definedName name="q" localSheetId="4" hidden="1">{"'Sheet1'!$A$4386:$N$4591"}</definedName>
    <definedName name="q" localSheetId="3" hidden="1">{"'Sheet1'!$A$4386:$N$4591"}</definedName>
    <definedName name="q">'[64]A 3.7'!$I$35,'[64]A 3.7'!$I$44</definedName>
    <definedName name="Range" localSheetId="5">#REF!</definedName>
    <definedName name="Range" localSheetId="6">#REF!</definedName>
    <definedName name="Range">#REF!</definedName>
    <definedName name="range1">[65]EDWise!$P$2:$Q$183</definedName>
    <definedName name="range11">[65]EDWise!$P$2:$Q$183</definedName>
    <definedName name="range2">[65]EDWise!$P$2:$Q$183</definedName>
    <definedName name="range22">[65]EDWise!$P$2:$Q$183</definedName>
    <definedName name="RangeCir" localSheetId="5">[66]EDWise!$P$2:$Q$183</definedName>
    <definedName name="RangeCir" localSheetId="6">[66]EDWise!$P$2:$Q$183</definedName>
    <definedName name="RangeCir">[67]EDWise!$P$2:$Q$183</definedName>
    <definedName name="RangeDiv" localSheetId="5">#REF!</definedName>
    <definedName name="RangeDiv" localSheetId="6">#REF!</definedName>
    <definedName name="RangeDiv">#REF!</definedName>
    <definedName name="RangeZon" localSheetId="5">#REF!</definedName>
    <definedName name="RangeZon" localSheetId="6">#REF!</definedName>
    <definedName name="RangeZon">#REF!</definedName>
    <definedName name="rara">[65]EDWise!$P$2:$Q$183</definedName>
    <definedName name="reee">[65]EDWise!$P$2:$Q$183</definedName>
    <definedName name="rere">[65]EDWise!$P$2:$Q$183</definedName>
    <definedName name="RMB">[68]Data!$D$10</definedName>
    <definedName name="ROff">'[69]Instruction Sheet'!$D$33</definedName>
    <definedName name="rr">[70]EDWise!$P$2:$Q$183</definedName>
    <definedName name="rrrrr">[65]EDWise!$P$2:$Q$183</definedName>
    <definedName name="rrrrrrrr">[65]EDWise!$P$2:$Q$183</definedName>
    <definedName name="rrrsr">[65]EDWise!$P$2:$Q$183</definedName>
    <definedName name="RSIN" localSheetId="3">[14]Sheet3!$D$3</definedName>
    <definedName name="RSIN">[15]Sheet3!$D$3</definedName>
    <definedName name="S" localSheetId="2">#REF!</definedName>
    <definedName name="S" localSheetId="5">#REF!</definedName>
    <definedName name="S" localSheetId="6">#REF!</definedName>
    <definedName name="S" localSheetId="1">#REF!</definedName>
    <definedName name="S" localSheetId="4">#REF!</definedName>
    <definedName name="S" localSheetId="3">#REF!</definedName>
    <definedName name="S">#REF!</definedName>
    <definedName name="S_CY_End_Data">[71]Lead!$F$1:$F$490</definedName>
    <definedName name="sai">#REF!</definedName>
    <definedName name="SANAND" localSheetId="2" hidden="1">{"'Sheet1'!$A$4386:$N$4591"}</definedName>
    <definedName name="SANAND" localSheetId="1" hidden="1">{"'Sheet1'!$A$4386:$N$4591"}</definedName>
    <definedName name="SANAND" localSheetId="3" hidden="1">{"'Sheet1'!$A$4386:$N$4591"}</definedName>
    <definedName name="SANAND" hidden="1">{"'Sheet1'!$A$4386:$N$4591"}</definedName>
    <definedName name="sch4.1">'[72]Instruction Sheet'!$D$31</definedName>
    <definedName name="SchemeWiseH1201213">#REF!</definedName>
    <definedName name="SCHv">[41]sep01!$A$1:$L$51</definedName>
    <definedName name="SDF" localSheetId="2">#REF!</definedName>
    <definedName name="SDF" localSheetId="1">#REF!</definedName>
    <definedName name="SDF" localSheetId="3">#REF!</definedName>
    <definedName name="SDF">#REF!</definedName>
    <definedName name="sdfd">#REF!</definedName>
    <definedName name="sdfgdfg" localSheetId="2">#REF!</definedName>
    <definedName name="sdfgdfg" localSheetId="1">#REF!</definedName>
    <definedName name="sdfgdfg" localSheetId="3">#REF!</definedName>
    <definedName name="sdfgdfg">#REF!</definedName>
    <definedName name="SECOAL" localSheetId="2">#REF!</definedName>
    <definedName name="SECOAL" localSheetId="5">#REF!</definedName>
    <definedName name="SECOAL" localSheetId="6">#REF!</definedName>
    <definedName name="SECOAL" localSheetId="4">#REF!</definedName>
    <definedName name="SECOAL" localSheetId="3">#REF!</definedName>
    <definedName name="SECOAL">#REF!</definedName>
    <definedName name="SEOREP" localSheetId="5">#REF!</definedName>
    <definedName name="SEOREP" localSheetId="6">#REF!</definedName>
    <definedName name="SEOREP">#REF!</definedName>
    <definedName name="SEREPORT" localSheetId="5">#REF!</definedName>
    <definedName name="SEREPORT" localSheetId="6">#REF!</definedName>
    <definedName name="SEREPORT">#REF!</definedName>
    <definedName name="SHEET2">#REF!</definedName>
    <definedName name="sheet3">#REF!</definedName>
    <definedName name="shft1">[42]SUMMERY!$P$1</definedName>
    <definedName name="shftI" localSheetId="2">[73]SUMMERY!$P$1</definedName>
    <definedName name="shftI" localSheetId="5">[74]SUMMERY!$P$1</definedName>
    <definedName name="shftI" localSheetId="6">[74]SUMMERY!$P$1</definedName>
    <definedName name="shftI" localSheetId="1">[73]SUMMERY!$P$1</definedName>
    <definedName name="shftI" localSheetId="4">[73]SUMMERY!$P$1</definedName>
    <definedName name="shftI" localSheetId="3">[73]SUMMERY!$P$1</definedName>
    <definedName name="shftI">[75]SUMMERY!$P$1</definedName>
    <definedName name="SKF">#N/A</definedName>
    <definedName name="SL">[10]Details!$D$195</definedName>
    <definedName name="spcl">[76]deb!$A$45:$G$49</definedName>
    <definedName name="spcl1">[76]deb!$A$45:$G$49</definedName>
    <definedName name="States">[77]Codes!$C$20:$C$55</definedName>
    <definedName name="STX">[13]BS!$A$1</definedName>
    <definedName name="t" localSheetId="2">#REF!</definedName>
    <definedName name="t" localSheetId="5">#REF!</definedName>
    <definedName name="t" localSheetId="6">#REF!</definedName>
    <definedName name="t" localSheetId="1">#REF!</definedName>
    <definedName name="t" localSheetId="4">#REF!</definedName>
    <definedName name="t" localSheetId="3">#REF!</definedName>
    <definedName name="t">#REF!</definedName>
    <definedName name="TAFName">[21]Masters!$C$19</definedName>
    <definedName name="TAMNo">[21]Masters!$C$23</definedName>
    <definedName name="TAName">[21]Masters!$C$20</definedName>
    <definedName name="TAPlace">[21]Masters!$C$43</definedName>
    <definedName name="TaxAudAdd">[21]Masters!$C$24</definedName>
    <definedName name="TaxAuditDate">[21]Masters!$C$40</definedName>
    <definedName name="TaxPaid10" localSheetId="2">[38]Assumptions!$B$22</definedName>
    <definedName name="TaxPaid10" localSheetId="1">[38]Assumptions!$B$22</definedName>
    <definedName name="TaxPaid10" localSheetId="4">[38]Assumptions!$B$22</definedName>
    <definedName name="TaxPaid10" localSheetId="3">[38]Assumptions!$B$22</definedName>
    <definedName name="TaxPaid10">[39]Assumptions!$B$22</definedName>
    <definedName name="TaxRate11" localSheetId="2">[38]Assumptions!$B$20</definedName>
    <definedName name="TaxRate11" localSheetId="1">[38]Assumptions!$B$20</definedName>
    <definedName name="TaxRate11" localSheetId="4">[38]Assumptions!$B$20</definedName>
    <definedName name="TaxRate11" localSheetId="3">[38]Assumptions!$B$20</definedName>
    <definedName name="TaxRate11">[39]Assumptions!$B$20</definedName>
    <definedName name="Taxrate12" localSheetId="2">#REF!</definedName>
    <definedName name="Taxrate12" localSheetId="5">#REF!</definedName>
    <definedName name="Taxrate12" localSheetId="6">#REF!</definedName>
    <definedName name="Taxrate12" localSheetId="1">#REF!</definedName>
    <definedName name="Taxrate12" localSheetId="4">#REF!</definedName>
    <definedName name="Taxrate12" localSheetId="3">#REF!</definedName>
    <definedName name="Taxrate12">#REF!</definedName>
    <definedName name="TaxTV">10%</definedName>
    <definedName name="TaxXL">5%</definedName>
    <definedName name="tb">[78]TRIALBALANCE!$A$5:$H$255</definedName>
    <definedName name="TD" localSheetId="3">[35]NP!$M$1</definedName>
    <definedName name="TD">[36]NP!$M$1</definedName>
    <definedName name="TextRefCopyRangeCount" hidden="1">1</definedName>
    <definedName name="total_exposure_curr_rate">'[79]po-log - curr. rate'!$AH$91</definedName>
    <definedName name="TotalRoE10" localSheetId="2">[38]Assumptions!$B$23</definedName>
    <definedName name="TotalRoE10" localSheetId="1">[38]Assumptions!$B$23</definedName>
    <definedName name="TotalRoE10" localSheetId="4">[38]Assumptions!$B$23</definedName>
    <definedName name="TotalRoE10" localSheetId="3">[38]Assumptions!$B$23</definedName>
    <definedName name="TotalRoE10">[39]Assumptions!$B$23</definedName>
    <definedName name="tripping" localSheetId="2">#REF!</definedName>
    <definedName name="tripping" localSheetId="5">#REF!</definedName>
    <definedName name="tripping" localSheetId="6">#REF!</definedName>
    <definedName name="tripping" localSheetId="1">#REF!</definedName>
    <definedName name="tripping" localSheetId="4">#REF!</definedName>
    <definedName name="tripping" localSheetId="3">#REF!</definedName>
    <definedName name="tripping">#REF!</definedName>
    <definedName name="U1LossPg1" localSheetId="2">#REF!</definedName>
    <definedName name="U1LossPg1" localSheetId="1">#REF!</definedName>
    <definedName name="U1LossPg1" localSheetId="3">#REF!</definedName>
    <definedName name="U1LossPg1">#REF!</definedName>
    <definedName name="U1LossPg2" localSheetId="2">#REF!</definedName>
    <definedName name="U1LossPg2" localSheetId="1">#REF!</definedName>
    <definedName name="U1LossPg2" localSheetId="3">#REF!</definedName>
    <definedName name="U1LossPg2">#REF!</definedName>
    <definedName name="U1PG1" localSheetId="2">#REF!</definedName>
    <definedName name="U1PG1" localSheetId="1">#REF!</definedName>
    <definedName name="U1PG1" localSheetId="3">#REF!</definedName>
    <definedName name="U1PG1">#REF!</definedName>
    <definedName name="U1PG2" localSheetId="2">#REF!</definedName>
    <definedName name="U1PG2" localSheetId="1">#REF!</definedName>
    <definedName name="U1PG2" localSheetId="3">#REF!</definedName>
    <definedName name="U1PG2">#REF!</definedName>
    <definedName name="U2LossPg1" localSheetId="2">#REF!</definedName>
    <definedName name="U2LossPg1" localSheetId="1">#REF!</definedName>
    <definedName name="U2LossPg1" localSheetId="3">#REF!</definedName>
    <definedName name="U2LossPg1">#REF!</definedName>
    <definedName name="U2LossPg2" localSheetId="2">#REF!</definedName>
    <definedName name="U2LossPg2" localSheetId="1">#REF!</definedName>
    <definedName name="U2LossPg2" localSheetId="3">#REF!</definedName>
    <definedName name="U2LossPg2">#REF!</definedName>
    <definedName name="U2Pg_2" localSheetId="2">#REF!</definedName>
    <definedName name="U2Pg_2" localSheetId="1">#REF!</definedName>
    <definedName name="U2Pg_2" localSheetId="3">#REF!</definedName>
    <definedName name="U2Pg_2">#REF!</definedName>
    <definedName name="U2PG1" localSheetId="2">#REF!</definedName>
    <definedName name="U2PG1" localSheetId="1">#REF!</definedName>
    <definedName name="U2PG1" localSheetId="3">#REF!</definedName>
    <definedName name="U2PG1">#REF!</definedName>
    <definedName name="U2PG2" localSheetId="2">#REF!</definedName>
    <definedName name="U2PG2" localSheetId="1">#REF!</definedName>
    <definedName name="U2PG2" localSheetId="3">#REF!</definedName>
    <definedName name="U2PG2">#REF!</definedName>
    <definedName name="U3LossPg1" localSheetId="2">#REF!</definedName>
    <definedName name="U3LossPg1" localSheetId="1">#REF!</definedName>
    <definedName name="U3LossPg1" localSheetId="3">#REF!</definedName>
    <definedName name="U3LossPg1">#REF!</definedName>
    <definedName name="U3lossPg2" localSheetId="2">#REF!</definedName>
    <definedName name="U3lossPg2" localSheetId="1">#REF!</definedName>
    <definedName name="U3lossPg2" localSheetId="3">#REF!</definedName>
    <definedName name="U3lossPg2">#REF!</definedName>
    <definedName name="U3PG1" localSheetId="2">#REF!</definedName>
    <definedName name="U3PG1" localSheetId="1">#REF!</definedName>
    <definedName name="U3PG1" localSheetId="3">#REF!</definedName>
    <definedName name="U3PG1">#REF!</definedName>
    <definedName name="U3PG2" localSheetId="2">#REF!</definedName>
    <definedName name="U3PG2" localSheetId="1">#REF!</definedName>
    <definedName name="U3PG2" localSheetId="3">#REF!</definedName>
    <definedName name="U3PG2">#REF!</definedName>
    <definedName name="uNIT1" localSheetId="5">#REF!</definedName>
    <definedName name="uNIT1" localSheetId="6">#REF!</definedName>
    <definedName name="uNIT1">#REF!</definedName>
    <definedName name="uNIT2" localSheetId="5">#REF!</definedName>
    <definedName name="uNIT2" localSheetId="6">#REF!</definedName>
    <definedName name="uNIT2">#REF!</definedName>
    <definedName name="uNIT3" localSheetId="5">#REF!</definedName>
    <definedName name="uNIT3" localSheetId="6">#REF!</definedName>
    <definedName name="uNIT3">#REF!</definedName>
    <definedName name="UranResLife">[26]Assumptions!$B$43</definedName>
    <definedName name="UranResLife16">'[27]Inputs &amp; Assumptions'!$D$11</definedName>
    <definedName name="USDPP" localSheetId="3">[35]PP!$I$4</definedName>
    <definedName name="USDPP">[36]PP!$I$4</definedName>
    <definedName name="v">#REF!</definedName>
    <definedName name="values">'[80]Determination of Threshold'!$B$3,'[80]Determination of Threshold'!$B$4,'[80]Determination of Threshold'!$B$15</definedName>
    <definedName name="VALuta">'[50]x-rate'!$A$2:$B$11</definedName>
    <definedName name="W" localSheetId="2">#REF!</definedName>
    <definedName name="W" localSheetId="5">#REF!</definedName>
    <definedName name="W" localSheetId="6">#REF!</definedName>
    <definedName name="W" localSheetId="1">#REF!</definedName>
    <definedName name="W" localSheetId="4">#REF!</definedName>
    <definedName name="W" localSheetId="3">#REF!</definedName>
    <definedName name="W">#REF!</definedName>
    <definedName name="WEEK" localSheetId="2">#REF!</definedName>
    <definedName name="WEEK" localSheetId="1">#REF!</definedName>
    <definedName name="WEEK" localSheetId="3">#REF!</definedName>
    <definedName name="WEEK">#REF!</definedName>
    <definedName name="WEEK_1A" localSheetId="2">#REF!</definedName>
    <definedName name="WEEK_1A" localSheetId="5">#REF!</definedName>
    <definedName name="WEEK_1A" localSheetId="6">#REF!</definedName>
    <definedName name="WEEK_1A" localSheetId="4">#REF!</definedName>
    <definedName name="WEEK_1A" localSheetId="3">#REF!</definedName>
    <definedName name="WEEK_1A">#REF!</definedName>
    <definedName name="WEEK_1B" localSheetId="5">#REF!</definedName>
    <definedName name="WEEK_1B" localSheetId="6">#REF!</definedName>
    <definedName name="WEEK_1B">#REF!</definedName>
    <definedName name="WEEK_2A" localSheetId="5">#REF!</definedName>
    <definedName name="WEEK_2A" localSheetId="6">#REF!</definedName>
    <definedName name="WEEK_2A">#REF!</definedName>
    <definedName name="WEEK_2B" localSheetId="5">#REF!</definedName>
    <definedName name="WEEK_2B" localSheetId="6">#REF!</definedName>
    <definedName name="WEEK_2B">#REF!</definedName>
    <definedName name="Working_capital_Rate_of_Interest_for_FY_10_11" localSheetId="2">[22]Assumption_PwC!$C$116</definedName>
    <definedName name="Working_capital_Rate_of_Interest_for_FY_10_11" localSheetId="5">[23]Assumption_PwC!$C$116</definedName>
    <definedName name="Working_capital_Rate_of_Interest_for_FY_10_11" localSheetId="6">[23]Assumption_PwC!$C$116</definedName>
    <definedName name="Working_capital_Rate_of_Interest_for_FY_10_11" localSheetId="1">[22]Assumption_PwC!$C$116</definedName>
    <definedName name="Working_capital_Rate_of_Interest_for_FY_10_11" localSheetId="4">[22]Assumption_PwC!$C$116</definedName>
    <definedName name="Working_capital_Rate_of_Interest_for_FY_10_11" localSheetId="3">[22]Assumption_PwC!$C$116</definedName>
    <definedName name="Working_capital_Rate_of_Interest_for_FY_10_11">[24]Assumption_PwC!$C$116</definedName>
    <definedName name="wre">[65]EDWise!$P$2:$Q$183</definedName>
    <definedName name="wrn.AA." localSheetId="2" hidden="1">{#N/A,#N/A,FALSE,"PMTABB";#N/A,#N/A,FALSE,"PMTABB"}</definedName>
    <definedName name="wrn.AA." localSheetId="1" hidden="1">{#N/A,#N/A,FALSE,"PMTABB";#N/A,#N/A,FALSE,"PMTABB"}</definedName>
    <definedName name="wrn.AA." localSheetId="3" hidden="1">{#N/A,#N/A,FALSE,"PMTABB";#N/A,#N/A,FALSE,"PMTABB"}</definedName>
    <definedName name="wrn.AA." hidden="1">{#N/A,#N/A,FALSE,"PMTABB";#N/A,#N/A,FALSE,"PMTABB"}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udget2000." localSheetId="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3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imprim." localSheetId="2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localSheetId="1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localSheetId="3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wr">[65]EDWise!$P$2:$Q$183</definedName>
    <definedName name="ww">[70]EDWise!$P$2:$Q$183</definedName>
    <definedName name="x" hidden="1">[81]CE!#REF!</definedName>
    <definedName name="X1_" localSheetId="2">#REF!</definedName>
    <definedName name="X1_" localSheetId="5">#REF!</definedName>
    <definedName name="X1_" localSheetId="6">#REF!</definedName>
    <definedName name="X1_" localSheetId="1">#REF!</definedName>
    <definedName name="X1_" localSheetId="4">#REF!</definedName>
    <definedName name="X1_" localSheetId="3">#REF!</definedName>
    <definedName name="X1_">#REF!</definedName>
    <definedName name="X11__?___QUIT_" localSheetId="2">#REF!</definedName>
    <definedName name="X11__?___QUIT_" localSheetId="5">#REF!</definedName>
    <definedName name="X11__?___QUIT_" localSheetId="6">#REF!</definedName>
    <definedName name="X11__?___QUIT_" localSheetId="4">#REF!</definedName>
    <definedName name="X11__?___QUIT_" localSheetId="3">#REF!</definedName>
    <definedName name="X11__?___QUIT_">#REF!</definedName>
    <definedName name="XRefColumnsCount" hidden="1">2</definedName>
    <definedName name="XRefCopyRangeCount" hidden="1">2</definedName>
    <definedName name="XRefPasteRangeCount" hidden="1">2</definedName>
    <definedName name="xsxa" localSheetId="2" hidden="1">{"'Sheet1'!$A$4386:$N$4591"}</definedName>
    <definedName name="xsxa" localSheetId="1" hidden="1">{"'Sheet1'!$A$4386:$N$4591"}</definedName>
    <definedName name="xsxa" localSheetId="3" hidden="1">{"'Sheet1'!$A$4386:$N$4591"}</definedName>
    <definedName name="xsxa" hidden="1">{"'Sheet1'!$A$4386:$N$4591"}</definedName>
    <definedName name="xxx" hidden="1">[81]CE!#REF!</definedName>
    <definedName name="xxxx" localSheetId="5" hidden="1">[81]CE!#REF!</definedName>
    <definedName name="xxxx" localSheetId="6" hidden="1">[81]CE!#REF!</definedName>
    <definedName name="xxxx" hidden="1">[81]CE!#REF!</definedName>
    <definedName name="ye">'[16]Clause 9'!$A$3</definedName>
    <definedName name="YEAR" localSheetId="2">#REF!</definedName>
    <definedName name="YEAR" localSheetId="5">#REF!</definedName>
    <definedName name="YEAR" localSheetId="6">#REF!</definedName>
    <definedName name="YEAR" localSheetId="1">#REF!</definedName>
    <definedName name="YEAR" localSheetId="4">#REF!</definedName>
    <definedName name="YEAR" localSheetId="3">#REF!</definedName>
    <definedName name="YEAR">#REF!</definedName>
    <definedName name="YEAR1" localSheetId="2">#REF!</definedName>
    <definedName name="Year1" localSheetId="5">#REF!</definedName>
    <definedName name="Year1" localSheetId="6">#REF!</definedName>
    <definedName name="YEAR1" localSheetId="4">#REF!</definedName>
    <definedName name="YEAR1" localSheetId="3">#REF!</definedName>
    <definedName name="Year1">#REF!</definedName>
    <definedName name="year2">#REF!</definedName>
    <definedName name="YearStart2">'[82]PL6-Revenue Bridge'!$B$14</definedName>
    <definedName name="YearStart3">'[82]PL6-Revenue Bridge'!$B$21</definedName>
    <definedName name="yo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/>
  <c r="F27" i="1"/>
  <c r="H14" i="1"/>
  <c r="H4" i="1"/>
  <c r="G14" i="1"/>
  <c r="F14" i="1"/>
  <c r="J14" i="1" s="1"/>
  <c r="G4" i="1"/>
  <c r="F4" i="1"/>
  <c r="I17" i="1"/>
  <c r="G17" i="1"/>
  <c r="F17" i="1"/>
  <c r="I14" i="1"/>
  <c r="I7" i="1"/>
  <c r="G7" i="1"/>
  <c r="F7" i="1"/>
  <c r="I4" i="1"/>
  <c r="J4" i="1" s="1"/>
  <c r="L55" i="9" l="1"/>
  <c r="L56" i="9" s="1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O52" i="9"/>
  <c r="O55" i="9" s="1"/>
  <c r="O56" i="9" s="1"/>
  <c r="N52" i="9"/>
  <c r="N55" i="9" s="1"/>
  <c r="N56" i="9" s="1"/>
  <c r="L52" i="9"/>
  <c r="H52" i="9"/>
  <c r="H55" i="9" s="1"/>
  <c r="H56" i="9" s="1"/>
  <c r="G52" i="9"/>
  <c r="G55" i="9" s="1"/>
  <c r="G56" i="9" s="1"/>
  <c r="Q51" i="9"/>
  <c r="P51" i="9"/>
  <c r="P52" i="9" s="1"/>
  <c r="P55" i="9" s="1"/>
  <c r="P56" i="9" s="1"/>
  <c r="O51" i="9"/>
  <c r="N51" i="9"/>
  <c r="M51" i="9"/>
  <c r="M52" i="9" s="1"/>
  <c r="M55" i="9" s="1"/>
  <c r="M56" i="9" s="1"/>
  <c r="L51" i="9"/>
  <c r="K51" i="9"/>
  <c r="J51" i="9"/>
  <c r="I51" i="9"/>
  <c r="H51" i="9"/>
  <c r="G51" i="9"/>
  <c r="F51" i="9"/>
  <c r="F52" i="9" s="1"/>
  <c r="F55" i="9" s="1"/>
  <c r="F56" i="9" s="1"/>
  <c r="E51" i="9"/>
  <c r="Q49" i="9"/>
  <c r="P49" i="9"/>
  <c r="P45" i="9" s="1"/>
  <c r="O49" i="9"/>
  <c r="O45" i="9" s="1"/>
  <c r="N49" i="9"/>
  <c r="N45" i="9" s="1"/>
  <c r="M49" i="9"/>
  <c r="M45" i="9" s="1"/>
  <c r="L49" i="9"/>
  <c r="L45" i="9" s="1"/>
  <c r="K49" i="9"/>
  <c r="K45" i="9" s="1"/>
  <c r="J49" i="9"/>
  <c r="I49" i="9"/>
  <c r="I52" i="9" s="1"/>
  <c r="I55" i="9" s="1"/>
  <c r="I56" i="9" s="1"/>
  <c r="H49" i="9"/>
  <c r="G49" i="9"/>
  <c r="F49" i="9"/>
  <c r="F45" i="9" s="1"/>
  <c r="E49" i="9"/>
  <c r="E45" i="9" s="1"/>
  <c r="Q48" i="9"/>
  <c r="Q52" i="9" s="1"/>
  <c r="Q55" i="9" s="1"/>
  <c r="Q56" i="9" s="1"/>
  <c r="P48" i="9"/>
  <c r="O48" i="9"/>
  <c r="N48" i="9"/>
  <c r="M48" i="9"/>
  <c r="L48" i="9"/>
  <c r="K48" i="9"/>
  <c r="K52" i="9" s="1"/>
  <c r="K55" i="9" s="1"/>
  <c r="K56" i="9" s="1"/>
  <c r="J48" i="9"/>
  <c r="J52" i="9" s="1"/>
  <c r="J55" i="9" s="1"/>
  <c r="J56" i="9" s="1"/>
  <c r="I48" i="9"/>
  <c r="H48" i="9"/>
  <c r="G48" i="9"/>
  <c r="F48" i="9"/>
  <c r="E48" i="9"/>
  <c r="E52" i="9" s="1"/>
  <c r="E55" i="9" s="1"/>
  <c r="E56" i="9" s="1"/>
  <c r="J45" i="9"/>
  <c r="G45" i="9"/>
  <c r="Q43" i="9"/>
  <c r="Q45" i="9" s="1"/>
  <c r="P43" i="9"/>
  <c r="O43" i="9"/>
  <c r="N43" i="9"/>
  <c r="M43" i="9"/>
  <c r="L43" i="9"/>
  <c r="K43" i="9"/>
  <c r="J43" i="9"/>
  <c r="I43" i="9"/>
  <c r="H43" i="9"/>
  <c r="H45" i="9" s="1"/>
  <c r="G43" i="9"/>
  <c r="F43" i="9"/>
  <c r="E43" i="9"/>
  <c r="B36" i="9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5" i="9" s="1"/>
  <c r="B56" i="9" s="1"/>
  <c r="I29" i="9"/>
  <c r="I30" i="9" s="1"/>
  <c r="E29" i="9"/>
  <c r="E30" i="9" s="1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Q26" i="9"/>
  <c r="Q29" i="9" s="1"/>
  <c r="Q30" i="9" s="1"/>
  <c r="P26" i="9"/>
  <c r="P29" i="9" s="1"/>
  <c r="P30" i="9" s="1"/>
  <c r="I26" i="9"/>
  <c r="H26" i="9"/>
  <c r="H29" i="9" s="1"/>
  <c r="H30" i="9" s="1"/>
  <c r="G26" i="9"/>
  <c r="G29" i="9" s="1"/>
  <c r="G30" i="9" s="1"/>
  <c r="E26" i="9"/>
  <c r="Q25" i="9"/>
  <c r="P25" i="9"/>
  <c r="O25" i="9"/>
  <c r="O26" i="9" s="1"/>
  <c r="O29" i="9" s="1"/>
  <c r="O30" i="9" s="1"/>
  <c r="N25" i="9"/>
  <c r="M25" i="9"/>
  <c r="L25" i="9"/>
  <c r="K25" i="9"/>
  <c r="J25" i="9"/>
  <c r="I25" i="9"/>
  <c r="H25" i="9"/>
  <c r="G25" i="9"/>
  <c r="F25" i="9"/>
  <c r="F26" i="9" s="1"/>
  <c r="F29" i="9" s="1"/>
  <c r="F30" i="9" s="1"/>
  <c r="E25" i="9"/>
  <c r="Q23" i="9"/>
  <c r="P23" i="9"/>
  <c r="O23" i="9"/>
  <c r="O19" i="9" s="1"/>
  <c r="N23" i="9"/>
  <c r="N19" i="9" s="1"/>
  <c r="M23" i="9"/>
  <c r="M19" i="9" s="1"/>
  <c r="L23" i="9"/>
  <c r="K23" i="9"/>
  <c r="J23" i="9"/>
  <c r="I23" i="9"/>
  <c r="I19" i="9" s="1"/>
  <c r="H23" i="9"/>
  <c r="H19" i="9" s="1"/>
  <c r="G23" i="9"/>
  <c r="G19" i="9" s="1"/>
  <c r="F23" i="9"/>
  <c r="F19" i="9" s="1"/>
  <c r="E23" i="9"/>
  <c r="E19" i="9" s="1"/>
  <c r="Q22" i="9"/>
  <c r="P22" i="9"/>
  <c r="O22" i="9"/>
  <c r="N22" i="9"/>
  <c r="N26" i="9" s="1"/>
  <c r="N29" i="9" s="1"/>
  <c r="N30" i="9" s="1"/>
  <c r="M22" i="9"/>
  <c r="M26" i="9" s="1"/>
  <c r="M29" i="9" s="1"/>
  <c r="M30" i="9" s="1"/>
  <c r="L22" i="9"/>
  <c r="L26" i="9" s="1"/>
  <c r="L29" i="9" s="1"/>
  <c r="L30" i="9" s="1"/>
  <c r="K22" i="9"/>
  <c r="K26" i="9" s="1"/>
  <c r="K29" i="9" s="1"/>
  <c r="K30" i="9" s="1"/>
  <c r="J22" i="9"/>
  <c r="J26" i="9" s="1"/>
  <c r="J29" i="9" s="1"/>
  <c r="J30" i="9" s="1"/>
  <c r="I22" i="9"/>
  <c r="H22" i="9"/>
  <c r="G22" i="9"/>
  <c r="F22" i="9"/>
  <c r="E22" i="9"/>
  <c r="P19" i="9"/>
  <c r="L19" i="9"/>
  <c r="K19" i="9"/>
  <c r="Q17" i="9"/>
  <c r="Q19" i="9" s="1"/>
  <c r="P17" i="9"/>
  <c r="O17" i="9"/>
  <c r="N17" i="9"/>
  <c r="M17" i="9"/>
  <c r="L17" i="9"/>
  <c r="K17" i="9"/>
  <c r="J17" i="9"/>
  <c r="J19" i="9" s="1"/>
  <c r="I17" i="9"/>
  <c r="H17" i="9"/>
  <c r="G17" i="9"/>
  <c r="F17" i="9"/>
  <c r="E17" i="9"/>
  <c r="B10" i="9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9" i="9" s="1"/>
  <c r="B30" i="9" s="1"/>
  <c r="F3" i="9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O52" i="8"/>
  <c r="O55" i="8" s="1"/>
  <c r="O56" i="8" s="1"/>
  <c r="N52" i="8"/>
  <c r="N55" i="8" s="1"/>
  <c r="N56" i="8" s="1"/>
  <c r="H52" i="8"/>
  <c r="H55" i="8" s="1"/>
  <c r="H56" i="8" s="1"/>
  <c r="G52" i="8"/>
  <c r="G55" i="8" s="1"/>
  <c r="G56" i="8" s="1"/>
  <c r="F52" i="8"/>
  <c r="F55" i="8" s="1"/>
  <c r="F56" i="8" s="1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Q49" i="8"/>
  <c r="P49" i="8"/>
  <c r="P45" i="8" s="1"/>
  <c r="O49" i="8"/>
  <c r="N49" i="8"/>
  <c r="M49" i="8"/>
  <c r="M45" i="8" s="1"/>
  <c r="L49" i="8"/>
  <c r="L45" i="8" s="1"/>
  <c r="K49" i="8"/>
  <c r="K45" i="8" s="1"/>
  <c r="J49" i="8"/>
  <c r="I49" i="8"/>
  <c r="H49" i="8"/>
  <c r="H45" i="8" s="1"/>
  <c r="G49" i="8"/>
  <c r="G45" i="8" s="1"/>
  <c r="F49" i="8"/>
  <c r="F45" i="8" s="1"/>
  <c r="E49" i="8"/>
  <c r="E45" i="8" s="1"/>
  <c r="Q48" i="8"/>
  <c r="Q52" i="8" s="1"/>
  <c r="Q55" i="8" s="1"/>
  <c r="Q56" i="8" s="1"/>
  <c r="P48" i="8"/>
  <c r="O48" i="8"/>
  <c r="N48" i="8"/>
  <c r="M48" i="8"/>
  <c r="L48" i="8"/>
  <c r="K48" i="8"/>
  <c r="K52" i="8" s="1"/>
  <c r="K55" i="8" s="1"/>
  <c r="K56" i="8" s="1"/>
  <c r="J48" i="8"/>
  <c r="J52" i="8" s="1"/>
  <c r="J55" i="8" s="1"/>
  <c r="J56" i="8" s="1"/>
  <c r="I48" i="8"/>
  <c r="I52" i="8" s="1"/>
  <c r="I55" i="8" s="1"/>
  <c r="I56" i="8" s="1"/>
  <c r="H48" i="8"/>
  <c r="G48" i="8"/>
  <c r="F48" i="8"/>
  <c r="E48" i="8"/>
  <c r="E52" i="8" s="1"/>
  <c r="E55" i="8" s="1"/>
  <c r="E56" i="8" s="1"/>
  <c r="O45" i="8"/>
  <c r="N45" i="8"/>
  <c r="J45" i="8"/>
  <c r="I45" i="8"/>
  <c r="Q43" i="8"/>
  <c r="Q45" i="8" s="1"/>
  <c r="P43" i="8"/>
  <c r="O43" i="8"/>
  <c r="N43" i="8"/>
  <c r="M43" i="8"/>
  <c r="L43" i="8"/>
  <c r="K43" i="8"/>
  <c r="J43" i="8"/>
  <c r="I43" i="8"/>
  <c r="H43" i="8"/>
  <c r="G43" i="8"/>
  <c r="F43" i="8"/>
  <c r="E43" i="8"/>
  <c r="B36" i="8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5" i="8" s="1"/>
  <c r="B56" i="8" s="1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Q26" i="8"/>
  <c r="Q29" i="8" s="1"/>
  <c r="Q30" i="8" s="1"/>
  <c r="P26" i="8"/>
  <c r="P29" i="8" s="1"/>
  <c r="P30" i="8" s="1"/>
  <c r="O26" i="8"/>
  <c r="O29" i="8" s="1"/>
  <c r="O30" i="8" s="1"/>
  <c r="H26" i="8"/>
  <c r="H29" i="8" s="1"/>
  <c r="H30" i="8" s="1"/>
  <c r="G26" i="8"/>
  <c r="G29" i="8" s="1"/>
  <c r="G30" i="8" s="1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Q23" i="8"/>
  <c r="Q19" i="8" s="1"/>
  <c r="P23" i="8"/>
  <c r="P19" i="8" s="1"/>
  <c r="O23" i="8"/>
  <c r="O19" i="8" s="1"/>
  <c r="N23" i="8"/>
  <c r="N19" i="8" s="1"/>
  <c r="M23" i="8"/>
  <c r="M19" i="8" s="1"/>
  <c r="L23" i="8"/>
  <c r="L19" i="8" s="1"/>
  <c r="K23" i="8"/>
  <c r="J23" i="8"/>
  <c r="I23" i="8"/>
  <c r="I19" i="8" s="1"/>
  <c r="H23" i="8"/>
  <c r="G23" i="8"/>
  <c r="F23" i="8"/>
  <c r="F19" i="8" s="1"/>
  <c r="E23" i="8"/>
  <c r="E19" i="8" s="1"/>
  <c r="Q22" i="8"/>
  <c r="P22" i="8"/>
  <c r="O22" i="8"/>
  <c r="N22" i="8"/>
  <c r="N26" i="8" s="1"/>
  <c r="N29" i="8" s="1"/>
  <c r="N30" i="8" s="1"/>
  <c r="M22" i="8"/>
  <c r="M26" i="8" s="1"/>
  <c r="M29" i="8" s="1"/>
  <c r="M30" i="8" s="1"/>
  <c r="L22" i="8"/>
  <c r="L26" i="8" s="1"/>
  <c r="L29" i="8" s="1"/>
  <c r="L30" i="8" s="1"/>
  <c r="K22" i="8"/>
  <c r="K26" i="8" s="1"/>
  <c r="K29" i="8" s="1"/>
  <c r="K30" i="8" s="1"/>
  <c r="J22" i="8"/>
  <c r="J26" i="8" s="1"/>
  <c r="J29" i="8" s="1"/>
  <c r="J30" i="8" s="1"/>
  <c r="I22" i="8"/>
  <c r="H22" i="8"/>
  <c r="G22" i="8"/>
  <c r="F22" i="8"/>
  <c r="E22" i="8"/>
  <c r="E26" i="8" s="1"/>
  <c r="E29" i="8" s="1"/>
  <c r="E30" i="8" s="1"/>
  <c r="K19" i="8"/>
  <c r="J19" i="8"/>
  <c r="H19" i="8"/>
  <c r="G19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9" i="8" s="1"/>
  <c r="B30" i="8" s="1"/>
  <c r="F3" i="8"/>
  <c r="P55" i="7"/>
  <c r="P56" i="7" s="1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P52" i="7"/>
  <c r="O52" i="7"/>
  <c r="O55" i="7" s="1"/>
  <c r="O56" i="7" s="1"/>
  <c r="N52" i="7"/>
  <c r="N55" i="7" s="1"/>
  <c r="N56" i="7" s="1"/>
  <c r="L52" i="7"/>
  <c r="L55" i="7" s="1"/>
  <c r="L56" i="7" s="1"/>
  <c r="F52" i="7"/>
  <c r="F55" i="7" s="1"/>
  <c r="F56" i="7" s="1"/>
  <c r="Q51" i="7"/>
  <c r="P51" i="7"/>
  <c r="O51" i="7"/>
  <c r="N51" i="7"/>
  <c r="M51" i="7"/>
  <c r="M52" i="7" s="1"/>
  <c r="M55" i="7" s="1"/>
  <c r="M56" i="7" s="1"/>
  <c r="L51" i="7"/>
  <c r="K51" i="7"/>
  <c r="J51" i="7"/>
  <c r="J52" i="7" s="1"/>
  <c r="J55" i="7" s="1"/>
  <c r="J56" i="7" s="1"/>
  <c r="I51" i="7"/>
  <c r="H51" i="7"/>
  <c r="G51" i="7"/>
  <c r="F51" i="7"/>
  <c r="E51" i="7"/>
  <c r="Q49" i="7"/>
  <c r="P49" i="7"/>
  <c r="P45" i="7" s="1"/>
  <c r="O49" i="7"/>
  <c r="N49" i="7"/>
  <c r="N45" i="7" s="1"/>
  <c r="M49" i="7"/>
  <c r="M45" i="7" s="1"/>
  <c r="L49" i="7"/>
  <c r="L45" i="7" s="1"/>
  <c r="K49" i="7"/>
  <c r="K45" i="7" s="1"/>
  <c r="J49" i="7"/>
  <c r="I49" i="7"/>
  <c r="I45" i="7" s="1"/>
  <c r="H49" i="7"/>
  <c r="G49" i="7"/>
  <c r="F49" i="7"/>
  <c r="E49" i="7"/>
  <c r="Q48" i="7"/>
  <c r="Q52" i="7" s="1"/>
  <c r="Q55" i="7" s="1"/>
  <c r="Q56" i="7" s="1"/>
  <c r="P48" i="7"/>
  <c r="O48" i="7"/>
  <c r="N48" i="7"/>
  <c r="M48" i="7"/>
  <c r="L48" i="7"/>
  <c r="K48" i="7"/>
  <c r="K52" i="7" s="1"/>
  <c r="K55" i="7" s="1"/>
  <c r="K56" i="7" s="1"/>
  <c r="J48" i="7"/>
  <c r="I48" i="7"/>
  <c r="I52" i="7" s="1"/>
  <c r="I55" i="7" s="1"/>
  <c r="I56" i="7" s="1"/>
  <c r="H48" i="7"/>
  <c r="H52" i="7" s="1"/>
  <c r="H55" i="7" s="1"/>
  <c r="H56" i="7" s="1"/>
  <c r="G48" i="7"/>
  <c r="G52" i="7" s="1"/>
  <c r="G55" i="7" s="1"/>
  <c r="G56" i="7" s="1"/>
  <c r="F48" i="7"/>
  <c r="E48" i="7"/>
  <c r="E52" i="7" s="1"/>
  <c r="E55" i="7" s="1"/>
  <c r="E56" i="7" s="1"/>
  <c r="Q45" i="7"/>
  <c r="O45" i="7"/>
  <c r="J45" i="7"/>
  <c r="G45" i="7"/>
  <c r="E45" i="7"/>
  <c r="Q43" i="7"/>
  <c r="P43" i="7"/>
  <c r="O43" i="7"/>
  <c r="N43" i="7"/>
  <c r="M43" i="7"/>
  <c r="L43" i="7"/>
  <c r="K43" i="7"/>
  <c r="J43" i="7"/>
  <c r="I43" i="7"/>
  <c r="H43" i="7"/>
  <c r="H45" i="7" s="1"/>
  <c r="G43" i="7"/>
  <c r="F43" i="7"/>
  <c r="F45" i="7" s="1"/>
  <c r="E43" i="7"/>
  <c r="B37" i="7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5" i="7" s="1"/>
  <c r="B56" i="7" s="1"/>
  <c r="B36" i="7"/>
  <c r="I29" i="7"/>
  <c r="I30" i="7" s="1"/>
  <c r="Q27" i="7"/>
  <c r="P27" i="7"/>
  <c r="O27" i="7"/>
  <c r="N27" i="7"/>
  <c r="M27" i="7"/>
  <c r="L27" i="7"/>
  <c r="K27" i="7"/>
  <c r="J27" i="7"/>
  <c r="I27" i="7"/>
  <c r="H27" i="7"/>
  <c r="G27" i="7"/>
  <c r="G29" i="7" s="1"/>
  <c r="G30" i="7" s="1"/>
  <c r="F27" i="7"/>
  <c r="E27" i="7"/>
  <c r="O26" i="7"/>
  <c r="O29" i="7" s="1"/>
  <c r="O30" i="7" s="1"/>
  <c r="I26" i="7"/>
  <c r="H26" i="7"/>
  <c r="H29" i="7" s="1"/>
  <c r="H30" i="7" s="1"/>
  <c r="G26" i="7"/>
  <c r="E26" i="7"/>
  <c r="E29" i="7" s="1"/>
  <c r="E30" i="7" s="1"/>
  <c r="Q25" i="7"/>
  <c r="P25" i="7"/>
  <c r="O25" i="7"/>
  <c r="N25" i="7"/>
  <c r="M25" i="7"/>
  <c r="L25" i="7"/>
  <c r="K25" i="7"/>
  <c r="J25" i="7"/>
  <c r="I25" i="7"/>
  <c r="H25" i="7"/>
  <c r="G25" i="7"/>
  <c r="F25" i="7"/>
  <c r="F26" i="7" s="1"/>
  <c r="F29" i="7" s="1"/>
  <c r="F30" i="7" s="1"/>
  <c r="E25" i="7"/>
  <c r="Q23" i="7"/>
  <c r="P23" i="7"/>
  <c r="O23" i="7"/>
  <c r="N23" i="7"/>
  <c r="M23" i="7"/>
  <c r="M19" i="7" s="1"/>
  <c r="L23" i="7"/>
  <c r="L19" i="7" s="1"/>
  <c r="K23" i="7"/>
  <c r="J23" i="7"/>
  <c r="I23" i="7"/>
  <c r="I19" i="7" s="1"/>
  <c r="H23" i="7"/>
  <c r="G23" i="7"/>
  <c r="G19" i="7" s="1"/>
  <c r="F23" i="7"/>
  <c r="F19" i="7" s="1"/>
  <c r="E23" i="7"/>
  <c r="E19" i="7" s="1"/>
  <c r="Q22" i="7"/>
  <c r="Q26" i="7" s="1"/>
  <c r="Q29" i="7" s="1"/>
  <c r="Q30" i="7" s="1"/>
  <c r="P22" i="7"/>
  <c r="P26" i="7" s="1"/>
  <c r="P29" i="7" s="1"/>
  <c r="P30" i="7" s="1"/>
  <c r="O22" i="7"/>
  <c r="N22" i="7"/>
  <c r="N26" i="7" s="1"/>
  <c r="N29" i="7" s="1"/>
  <c r="N30" i="7" s="1"/>
  <c r="M22" i="7"/>
  <c r="L22" i="7"/>
  <c r="L26" i="7" s="1"/>
  <c r="L29" i="7" s="1"/>
  <c r="L30" i="7" s="1"/>
  <c r="K22" i="7"/>
  <c r="K26" i="7" s="1"/>
  <c r="K29" i="7" s="1"/>
  <c r="K30" i="7" s="1"/>
  <c r="J22" i="7"/>
  <c r="J26" i="7" s="1"/>
  <c r="J29" i="7" s="1"/>
  <c r="J30" i="7" s="1"/>
  <c r="I22" i="7"/>
  <c r="H22" i="7"/>
  <c r="G22" i="7"/>
  <c r="F22" i="7"/>
  <c r="E22" i="7"/>
  <c r="P19" i="7"/>
  <c r="N19" i="7"/>
  <c r="K19" i="7"/>
  <c r="J19" i="7"/>
  <c r="H19" i="7"/>
  <c r="Q17" i="7"/>
  <c r="Q19" i="7" s="1"/>
  <c r="P17" i="7"/>
  <c r="O17" i="7"/>
  <c r="O19" i="7" s="1"/>
  <c r="N17" i="7"/>
  <c r="M17" i="7"/>
  <c r="L17" i="7"/>
  <c r="K17" i="7"/>
  <c r="J17" i="7"/>
  <c r="I17" i="7"/>
  <c r="H17" i="7"/>
  <c r="G17" i="7"/>
  <c r="F17" i="7"/>
  <c r="E17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9" i="7" s="1"/>
  <c r="B30" i="7" s="1"/>
  <c r="F3" i="7"/>
  <c r="P55" i="6"/>
  <c r="P56" i="6" s="1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P52" i="6"/>
  <c r="O52" i="6"/>
  <c r="O55" i="6" s="1"/>
  <c r="O56" i="6" s="1"/>
  <c r="N52" i="6"/>
  <c r="N55" i="6" s="1"/>
  <c r="N56" i="6" s="1"/>
  <c r="M52" i="6"/>
  <c r="M55" i="6" s="1"/>
  <c r="M56" i="6" s="1"/>
  <c r="L52" i="6"/>
  <c r="L55" i="6" s="1"/>
  <c r="L56" i="6" s="1"/>
  <c r="F52" i="6"/>
  <c r="F55" i="6" s="1"/>
  <c r="F56" i="6" s="1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Q49" i="6"/>
  <c r="P49" i="6"/>
  <c r="P45" i="6" s="1"/>
  <c r="O49" i="6"/>
  <c r="O45" i="6" s="1"/>
  <c r="N49" i="6"/>
  <c r="N45" i="6" s="1"/>
  <c r="M49" i="6"/>
  <c r="M45" i="6" s="1"/>
  <c r="L49" i="6"/>
  <c r="L45" i="6" s="1"/>
  <c r="K49" i="6"/>
  <c r="K45" i="6" s="1"/>
  <c r="J49" i="6"/>
  <c r="J45" i="6" s="1"/>
  <c r="I49" i="6"/>
  <c r="I45" i="6" s="1"/>
  <c r="H49" i="6"/>
  <c r="G49" i="6"/>
  <c r="F49" i="6"/>
  <c r="E49" i="6"/>
  <c r="Q48" i="6"/>
  <c r="Q52" i="6" s="1"/>
  <c r="Q55" i="6" s="1"/>
  <c r="Q56" i="6" s="1"/>
  <c r="P48" i="6"/>
  <c r="O48" i="6"/>
  <c r="N48" i="6"/>
  <c r="M48" i="6"/>
  <c r="L48" i="6"/>
  <c r="K48" i="6"/>
  <c r="K52" i="6" s="1"/>
  <c r="K55" i="6" s="1"/>
  <c r="K56" i="6" s="1"/>
  <c r="J48" i="6"/>
  <c r="J52" i="6" s="1"/>
  <c r="J55" i="6" s="1"/>
  <c r="J56" i="6" s="1"/>
  <c r="I48" i="6"/>
  <c r="I52" i="6" s="1"/>
  <c r="I55" i="6" s="1"/>
  <c r="I56" i="6" s="1"/>
  <c r="H48" i="6"/>
  <c r="H52" i="6" s="1"/>
  <c r="H55" i="6" s="1"/>
  <c r="H56" i="6" s="1"/>
  <c r="G48" i="6"/>
  <c r="G52" i="6" s="1"/>
  <c r="G55" i="6" s="1"/>
  <c r="G56" i="6" s="1"/>
  <c r="F48" i="6"/>
  <c r="E48" i="6"/>
  <c r="E52" i="6" s="1"/>
  <c r="E55" i="6" s="1"/>
  <c r="E56" i="6" s="1"/>
  <c r="Q45" i="6"/>
  <c r="H45" i="6"/>
  <c r="G45" i="6"/>
  <c r="E45" i="6"/>
  <c r="Q43" i="6"/>
  <c r="P43" i="6"/>
  <c r="O43" i="6"/>
  <c r="N43" i="6"/>
  <c r="M43" i="6"/>
  <c r="L43" i="6"/>
  <c r="K43" i="6"/>
  <c r="J43" i="6"/>
  <c r="I43" i="6"/>
  <c r="H43" i="6"/>
  <c r="G43" i="6"/>
  <c r="F43" i="6"/>
  <c r="F45" i="6" s="1"/>
  <c r="E43" i="6"/>
  <c r="B36" i="6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5" i="6" s="1"/>
  <c r="B56" i="6" s="1"/>
  <c r="I29" i="6"/>
  <c r="I30" i="6" s="1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O26" i="6"/>
  <c r="O29" i="6" s="1"/>
  <c r="O30" i="6" s="1"/>
  <c r="I26" i="6"/>
  <c r="H26" i="6"/>
  <c r="H29" i="6" s="1"/>
  <c r="H30" i="6" s="1"/>
  <c r="G26" i="6"/>
  <c r="G29" i="6" s="1"/>
  <c r="G30" i="6" s="1"/>
  <c r="F26" i="6"/>
  <c r="F29" i="6" s="1"/>
  <c r="F30" i="6" s="1"/>
  <c r="E26" i="6"/>
  <c r="E29" i="6" s="1"/>
  <c r="E30" i="6" s="1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Q23" i="6"/>
  <c r="P23" i="6"/>
  <c r="O23" i="6"/>
  <c r="N23" i="6"/>
  <c r="M23" i="6"/>
  <c r="M19" i="6" s="1"/>
  <c r="L23" i="6"/>
  <c r="L19" i="6" s="1"/>
  <c r="K23" i="6"/>
  <c r="J23" i="6"/>
  <c r="I23" i="6"/>
  <c r="I19" i="6" s="1"/>
  <c r="H23" i="6"/>
  <c r="H19" i="6" s="1"/>
  <c r="G23" i="6"/>
  <c r="G19" i="6" s="1"/>
  <c r="F23" i="6"/>
  <c r="F19" i="6" s="1"/>
  <c r="E23" i="6"/>
  <c r="E19" i="6" s="1"/>
  <c r="Q22" i="6"/>
  <c r="Q26" i="6" s="1"/>
  <c r="Q29" i="6" s="1"/>
  <c r="Q30" i="6" s="1"/>
  <c r="P22" i="6"/>
  <c r="P26" i="6" s="1"/>
  <c r="P29" i="6" s="1"/>
  <c r="P30" i="6" s="1"/>
  <c r="O22" i="6"/>
  <c r="N22" i="6"/>
  <c r="N26" i="6" s="1"/>
  <c r="N29" i="6" s="1"/>
  <c r="N30" i="6" s="1"/>
  <c r="M22" i="6"/>
  <c r="L22" i="6"/>
  <c r="K22" i="6"/>
  <c r="K26" i="6" s="1"/>
  <c r="K29" i="6" s="1"/>
  <c r="K30" i="6" s="1"/>
  <c r="J22" i="6"/>
  <c r="J26" i="6" s="1"/>
  <c r="J29" i="6" s="1"/>
  <c r="J30" i="6" s="1"/>
  <c r="I22" i="6"/>
  <c r="H22" i="6"/>
  <c r="G22" i="6"/>
  <c r="F22" i="6"/>
  <c r="E22" i="6"/>
  <c r="Q19" i="6"/>
  <c r="P19" i="6"/>
  <c r="N19" i="6"/>
  <c r="K19" i="6"/>
  <c r="J19" i="6"/>
  <c r="Q17" i="6"/>
  <c r="P17" i="6"/>
  <c r="O17" i="6"/>
  <c r="O19" i="6" s="1"/>
  <c r="N17" i="6"/>
  <c r="M17" i="6"/>
  <c r="L17" i="6"/>
  <c r="K17" i="6"/>
  <c r="J17" i="6"/>
  <c r="I17" i="6"/>
  <c r="H17" i="6"/>
  <c r="G17" i="6"/>
  <c r="F17" i="6"/>
  <c r="E17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9" i="6" s="1"/>
  <c r="B30" i="6" s="1"/>
  <c r="F3" i="6"/>
  <c r="I45" i="9" l="1"/>
  <c r="L52" i="8"/>
  <c r="L55" i="8" s="1"/>
  <c r="L56" i="8" s="1"/>
  <c r="F26" i="8"/>
  <c r="F29" i="8" s="1"/>
  <c r="F30" i="8" s="1"/>
  <c r="M52" i="8"/>
  <c r="M55" i="8" s="1"/>
  <c r="M56" i="8" s="1"/>
  <c r="I26" i="8"/>
  <c r="I29" i="8" s="1"/>
  <c r="I30" i="8" s="1"/>
  <c r="P52" i="8"/>
  <c r="P55" i="8" s="1"/>
  <c r="P56" i="8" s="1"/>
  <c r="M26" i="7"/>
  <c r="M29" i="7" s="1"/>
  <c r="M30" i="7" s="1"/>
  <c r="L26" i="6"/>
  <c r="L29" i="6" s="1"/>
  <c r="L30" i="6" s="1"/>
  <c r="M26" i="6"/>
  <c r="M29" i="6" s="1"/>
  <c r="M30" i="6" s="1"/>
  <c r="L186" i="5"/>
  <c r="Q185" i="5"/>
  <c r="Q183" i="5"/>
  <c r="Q182" i="5"/>
  <c r="Q181" i="5"/>
  <c r="Q180" i="5"/>
  <c r="Q179" i="5"/>
  <c r="Q178" i="5"/>
  <c r="Q177" i="5"/>
  <c r="Q176" i="5"/>
  <c r="R176" i="5" s="1"/>
  <c r="M176" i="5"/>
  <c r="F175" i="5"/>
  <c r="F184" i="5" s="1"/>
  <c r="Q174" i="5"/>
  <c r="Q173" i="5"/>
  <c r="R173" i="5" s="1"/>
  <c r="M173" i="5"/>
  <c r="E173" i="5"/>
  <c r="Q172" i="5"/>
  <c r="R172" i="5" s="1"/>
  <c r="M172" i="5"/>
  <c r="Q171" i="5"/>
  <c r="R171" i="5" s="1"/>
  <c r="M171" i="5"/>
  <c r="R170" i="5"/>
  <c r="Q170" i="5"/>
  <c r="M170" i="5"/>
  <c r="Q169" i="5"/>
  <c r="R169" i="5" s="1"/>
  <c r="M169" i="5"/>
  <c r="Q168" i="5"/>
  <c r="R168" i="5" s="1"/>
  <c r="M168" i="5"/>
  <c r="E168" i="5"/>
  <c r="R167" i="5"/>
  <c r="Q167" i="5"/>
  <c r="M167" i="5"/>
  <c r="E167" i="5"/>
  <c r="Q166" i="5"/>
  <c r="R166" i="5" s="1"/>
  <c r="M166" i="5"/>
  <c r="E166" i="5"/>
  <c r="R165" i="5"/>
  <c r="Q165" i="5"/>
  <c r="M165" i="5"/>
  <c r="E165" i="5"/>
  <c r="Q164" i="5"/>
  <c r="R164" i="5" s="1"/>
  <c r="M164" i="5"/>
  <c r="E164" i="5"/>
  <c r="Q163" i="5"/>
  <c r="R163" i="5" s="1"/>
  <c r="M163" i="5"/>
  <c r="E163" i="5"/>
  <c r="Q162" i="5"/>
  <c r="R162" i="5" s="1"/>
  <c r="M162" i="5"/>
  <c r="E162" i="5"/>
  <c r="Q161" i="5"/>
  <c r="R161" i="5" s="1"/>
  <c r="M161" i="5"/>
  <c r="E161" i="5"/>
  <c r="R160" i="5"/>
  <c r="Q160" i="5"/>
  <c r="M160" i="5"/>
  <c r="E160" i="5"/>
  <c r="R159" i="5"/>
  <c r="Q159" i="5"/>
  <c r="M159" i="5"/>
  <c r="E159" i="5"/>
  <c r="Q158" i="5"/>
  <c r="R158" i="5" s="1"/>
  <c r="M158" i="5"/>
  <c r="E158" i="5"/>
  <c r="R157" i="5"/>
  <c r="Q157" i="5"/>
  <c r="M157" i="5"/>
  <c r="E157" i="5"/>
  <c r="Q156" i="5"/>
  <c r="R156" i="5" s="1"/>
  <c r="M156" i="5"/>
  <c r="E156" i="5"/>
  <c r="O155" i="5"/>
  <c r="N155" i="5"/>
  <c r="M155" i="5"/>
  <c r="L155" i="5"/>
  <c r="F155" i="5"/>
  <c r="C155" i="5"/>
  <c r="Q154" i="5"/>
  <c r="R154" i="5" s="1"/>
  <c r="M154" i="5"/>
  <c r="E154" i="5"/>
  <c r="Q153" i="5"/>
  <c r="R153" i="5" s="1"/>
  <c r="M153" i="5"/>
  <c r="E153" i="5"/>
  <c r="R152" i="5"/>
  <c r="Q152" i="5"/>
  <c r="Q155" i="5" s="1"/>
  <c r="R155" i="5" s="1"/>
  <c r="M152" i="5"/>
  <c r="E152" i="5"/>
  <c r="E155" i="5" s="1"/>
  <c r="D155" i="5" s="1"/>
  <c r="O151" i="5"/>
  <c r="N151" i="5"/>
  <c r="M151" i="5" s="1"/>
  <c r="L151" i="5"/>
  <c r="L175" i="5" s="1"/>
  <c r="L184" i="5" s="1"/>
  <c r="M186" i="5" s="1"/>
  <c r="F151" i="5"/>
  <c r="C151" i="5"/>
  <c r="C175" i="5" s="1"/>
  <c r="C184" i="5" s="1"/>
  <c r="Q149" i="5"/>
  <c r="R149" i="5" s="1"/>
  <c r="M149" i="5"/>
  <c r="E149" i="5"/>
  <c r="Q148" i="5"/>
  <c r="R147" i="5"/>
  <c r="Q147" i="5"/>
  <c r="M147" i="5"/>
  <c r="E147" i="5"/>
  <c r="Q146" i="5"/>
  <c r="R146" i="5" s="1"/>
  <c r="M146" i="5"/>
  <c r="E146" i="5"/>
  <c r="R145" i="5"/>
  <c r="Q145" i="5"/>
  <c r="M145" i="5"/>
  <c r="E145" i="5"/>
  <c r="Q144" i="5"/>
  <c r="R144" i="5" s="1"/>
  <c r="M144" i="5"/>
  <c r="E144" i="5"/>
  <c r="Q143" i="5"/>
  <c r="R143" i="5" s="1"/>
  <c r="M143" i="5"/>
  <c r="E143" i="5"/>
  <c r="Q142" i="5"/>
  <c r="R142" i="5" s="1"/>
  <c r="M142" i="5"/>
  <c r="E142" i="5"/>
  <c r="Q141" i="5"/>
  <c r="R141" i="5" s="1"/>
  <c r="M141" i="5"/>
  <c r="E141" i="5"/>
  <c r="Q140" i="5"/>
  <c r="R140" i="5" s="1"/>
  <c r="M140" i="5"/>
  <c r="E140" i="5"/>
  <c r="R139" i="5"/>
  <c r="Q139" i="5"/>
  <c r="M139" i="5"/>
  <c r="E139" i="5"/>
  <c r="Q138" i="5"/>
  <c r="R138" i="5" s="1"/>
  <c r="M138" i="5"/>
  <c r="E138" i="5"/>
  <c r="R137" i="5"/>
  <c r="Q137" i="5"/>
  <c r="M137" i="5"/>
  <c r="E137" i="5"/>
  <c r="Q136" i="5"/>
  <c r="R136" i="5" s="1"/>
  <c r="M136" i="5"/>
  <c r="E136" i="5"/>
  <c r="Q135" i="5"/>
  <c r="R135" i="5" s="1"/>
  <c r="M135" i="5"/>
  <c r="E135" i="5"/>
  <c r="Q134" i="5"/>
  <c r="R134" i="5" s="1"/>
  <c r="M134" i="5"/>
  <c r="E134" i="5"/>
  <c r="Q133" i="5"/>
  <c r="R133" i="5" s="1"/>
  <c r="M133" i="5"/>
  <c r="E133" i="5"/>
  <c r="R132" i="5"/>
  <c r="Q132" i="5"/>
  <c r="M132" i="5"/>
  <c r="E132" i="5"/>
  <c r="R131" i="5"/>
  <c r="Q131" i="5"/>
  <c r="M131" i="5"/>
  <c r="E131" i="5"/>
  <c r="Q130" i="5"/>
  <c r="R130" i="5" s="1"/>
  <c r="M130" i="5"/>
  <c r="E130" i="5"/>
  <c r="E151" i="5" s="1"/>
  <c r="D151" i="5" s="1"/>
  <c r="O129" i="5"/>
  <c r="O175" i="5" s="1"/>
  <c r="O184" i="5" s="1"/>
  <c r="N129" i="5"/>
  <c r="N175" i="5" s="1"/>
  <c r="L129" i="5"/>
  <c r="F129" i="5"/>
  <c r="M129" i="5" s="1"/>
  <c r="C129" i="5"/>
  <c r="Q128" i="5"/>
  <c r="Q127" i="5"/>
  <c r="Q126" i="5"/>
  <c r="R125" i="5"/>
  <c r="Q125" i="5"/>
  <c r="M125" i="5"/>
  <c r="E125" i="5"/>
  <c r="Q124" i="5"/>
  <c r="R124" i="5" s="1"/>
  <c r="M124" i="5"/>
  <c r="E124" i="5"/>
  <c r="Q123" i="5"/>
  <c r="R123" i="5" s="1"/>
  <c r="M123" i="5"/>
  <c r="E123" i="5"/>
  <c r="Q122" i="5"/>
  <c r="R122" i="5" s="1"/>
  <c r="M122" i="5"/>
  <c r="E122" i="5"/>
  <c r="Q121" i="5"/>
  <c r="R121" i="5" s="1"/>
  <c r="M121" i="5"/>
  <c r="E121" i="5"/>
  <c r="Q120" i="5"/>
  <c r="R120" i="5" s="1"/>
  <c r="M120" i="5"/>
  <c r="E120" i="5"/>
  <c r="R119" i="5"/>
  <c r="Q119" i="5"/>
  <c r="M119" i="5"/>
  <c r="E119" i="5"/>
  <c r="Q118" i="5"/>
  <c r="R118" i="5" s="1"/>
  <c r="M118" i="5"/>
  <c r="E118" i="5"/>
  <c r="R117" i="5"/>
  <c r="Q117" i="5"/>
  <c r="M117" i="5"/>
  <c r="E117" i="5"/>
  <c r="E116" i="5"/>
  <c r="Q115" i="5"/>
  <c r="R115" i="5" s="1"/>
  <c r="E115" i="5"/>
  <c r="E114" i="5"/>
  <c r="Q113" i="5"/>
  <c r="R113" i="5" s="1"/>
  <c r="M113" i="5"/>
  <c r="E113" i="5"/>
  <c r="Q111" i="5"/>
  <c r="R111" i="5" s="1"/>
  <c r="M111" i="5"/>
  <c r="E111" i="5"/>
  <c r="E110" i="5"/>
  <c r="Q109" i="5"/>
  <c r="R109" i="5" s="1"/>
  <c r="M109" i="5"/>
  <c r="E109" i="5"/>
  <c r="E108" i="5"/>
  <c r="E107" i="5"/>
  <c r="E106" i="5"/>
  <c r="E105" i="5"/>
  <c r="Q104" i="5"/>
  <c r="R104" i="5" s="1"/>
  <c r="M104" i="5"/>
  <c r="E104" i="5"/>
  <c r="Q103" i="5"/>
  <c r="R103" i="5" s="1"/>
  <c r="M103" i="5"/>
  <c r="E103" i="5"/>
  <c r="Q102" i="5"/>
  <c r="R102" i="5" s="1"/>
  <c r="M102" i="5"/>
  <c r="E102" i="5"/>
  <c r="R101" i="5"/>
  <c r="Q101" i="5"/>
  <c r="M101" i="5"/>
  <c r="E101" i="5"/>
  <c r="E100" i="5"/>
  <c r="A100" i="5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6" i="5" s="1"/>
  <c r="A177" i="5" s="1"/>
  <c r="A178" i="5" s="1"/>
  <c r="A179" i="5" s="1"/>
  <c r="A180" i="5" s="1"/>
  <c r="A181" i="5" s="1"/>
  <c r="A182" i="5" s="1"/>
  <c r="A183" i="5" s="1"/>
  <c r="Q99" i="5"/>
  <c r="Q129" i="5" s="1"/>
  <c r="M99" i="5"/>
  <c r="E99" i="5"/>
  <c r="A99" i="5"/>
  <c r="Q98" i="5"/>
  <c r="R98" i="5" s="1"/>
  <c r="M98" i="5"/>
  <c r="E98" i="5"/>
  <c r="E129" i="5" s="1"/>
  <c r="Q88" i="5"/>
  <c r="M88" i="5"/>
  <c r="O87" i="5"/>
  <c r="O89" i="5" s="1"/>
  <c r="C87" i="5"/>
  <c r="C89" i="5" s="1"/>
  <c r="N86" i="5"/>
  <c r="Q86" i="5" s="1"/>
  <c r="R86" i="5" s="1"/>
  <c r="E86" i="5"/>
  <c r="Q85" i="5"/>
  <c r="R85" i="5" s="1"/>
  <c r="N85" i="5"/>
  <c r="E85" i="5"/>
  <c r="L84" i="5"/>
  <c r="E84" i="5"/>
  <c r="N83" i="5"/>
  <c r="L83" i="5"/>
  <c r="Q83" i="5" s="1"/>
  <c r="R83" i="5" s="1"/>
  <c r="E83" i="5"/>
  <c r="N82" i="5"/>
  <c r="L82" i="5"/>
  <c r="Q82" i="5" s="1"/>
  <c r="R82" i="5" s="1"/>
  <c r="E82" i="5"/>
  <c r="N81" i="5"/>
  <c r="Q81" i="5" s="1"/>
  <c r="R81" i="5" s="1"/>
  <c r="L81" i="5"/>
  <c r="E81" i="5"/>
  <c r="N80" i="5"/>
  <c r="L80" i="5"/>
  <c r="Q80" i="5" s="1"/>
  <c r="R80" i="5" s="1"/>
  <c r="E80" i="5"/>
  <c r="R79" i="5"/>
  <c r="Q79" i="5"/>
  <c r="N79" i="5"/>
  <c r="L79" i="5"/>
  <c r="E79" i="5"/>
  <c r="N78" i="5"/>
  <c r="Q78" i="5" s="1"/>
  <c r="R78" i="5" s="1"/>
  <c r="L78" i="5"/>
  <c r="E78" i="5"/>
  <c r="N77" i="5"/>
  <c r="Q77" i="5" s="1"/>
  <c r="R77" i="5" s="1"/>
  <c r="L77" i="5"/>
  <c r="E77" i="5"/>
  <c r="N76" i="5"/>
  <c r="L76" i="5"/>
  <c r="Q76" i="5" s="1"/>
  <c r="R76" i="5" s="1"/>
  <c r="E76" i="5"/>
  <c r="N75" i="5"/>
  <c r="Q75" i="5" s="1"/>
  <c r="R75" i="5" s="1"/>
  <c r="E75" i="5"/>
  <c r="Q74" i="5"/>
  <c r="R74" i="5" s="1"/>
  <c r="N74" i="5"/>
  <c r="E74" i="5"/>
  <c r="N73" i="5"/>
  <c r="Q73" i="5" s="1"/>
  <c r="R73" i="5" s="1"/>
  <c r="E73" i="5"/>
  <c r="O72" i="5"/>
  <c r="L72" i="5"/>
  <c r="K72" i="5"/>
  <c r="F72" i="5"/>
  <c r="C72" i="5"/>
  <c r="N71" i="5"/>
  <c r="Q71" i="5" s="1"/>
  <c r="R71" i="5" s="1"/>
  <c r="E71" i="5"/>
  <c r="N70" i="5"/>
  <c r="Q70" i="5" s="1"/>
  <c r="R70" i="5" s="1"/>
  <c r="E70" i="5"/>
  <c r="Q69" i="5"/>
  <c r="R69" i="5" s="1"/>
  <c r="N69" i="5"/>
  <c r="N72" i="5" s="1"/>
  <c r="E69" i="5"/>
  <c r="E72" i="5" s="1"/>
  <c r="D72" i="5" s="1"/>
  <c r="O68" i="5"/>
  <c r="K68" i="5"/>
  <c r="F68" i="5"/>
  <c r="C68" i="5"/>
  <c r="E67" i="5"/>
  <c r="E66" i="5"/>
  <c r="E65" i="5"/>
  <c r="N64" i="5"/>
  <c r="Q64" i="5" s="1"/>
  <c r="L64" i="5"/>
  <c r="E64" i="5"/>
  <c r="L63" i="5"/>
  <c r="E63" i="5"/>
  <c r="K62" i="5"/>
  <c r="L62" i="5" s="1"/>
  <c r="E62" i="5"/>
  <c r="L61" i="5"/>
  <c r="E61" i="5"/>
  <c r="N60" i="5"/>
  <c r="L60" i="5"/>
  <c r="Q60" i="5" s="1"/>
  <c r="R60" i="5" s="1"/>
  <c r="E60" i="5"/>
  <c r="L59" i="5"/>
  <c r="E59" i="5"/>
  <c r="N58" i="5"/>
  <c r="L58" i="5"/>
  <c r="Q58" i="5" s="1"/>
  <c r="R58" i="5" s="1"/>
  <c r="E58" i="5"/>
  <c r="Q57" i="5"/>
  <c r="R57" i="5" s="1"/>
  <c r="N57" i="5"/>
  <c r="L57" i="5"/>
  <c r="E57" i="5"/>
  <c r="Q56" i="5"/>
  <c r="R56" i="5" s="1"/>
  <c r="N56" i="5"/>
  <c r="L56" i="5"/>
  <c r="E56" i="5"/>
  <c r="N55" i="5"/>
  <c r="L55" i="5"/>
  <c r="Q55" i="5" s="1"/>
  <c r="R55" i="5" s="1"/>
  <c r="E55" i="5"/>
  <c r="N54" i="5"/>
  <c r="L54" i="5"/>
  <c r="Q54" i="5" s="1"/>
  <c r="R54" i="5" s="1"/>
  <c r="E54" i="5"/>
  <c r="Q53" i="5"/>
  <c r="R53" i="5" s="1"/>
  <c r="N53" i="5"/>
  <c r="L53" i="5"/>
  <c r="E53" i="5"/>
  <c r="N52" i="5"/>
  <c r="L52" i="5"/>
  <c r="Q52" i="5" s="1"/>
  <c r="R52" i="5" s="1"/>
  <c r="E52" i="5"/>
  <c r="N51" i="5"/>
  <c r="L51" i="5"/>
  <c r="Q51" i="5" s="1"/>
  <c r="R51" i="5" s="1"/>
  <c r="E51" i="5"/>
  <c r="N50" i="5"/>
  <c r="L50" i="5"/>
  <c r="Q50" i="5" s="1"/>
  <c r="R50" i="5" s="1"/>
  <c r="E50" i="5"/>
  <c r="Q49" i="5"/>
  <c r="R49" i="5" s="1"/>
  <c r="N49" i="5"/>
  <c r="L49" i="5"/>
  <c r="E49" i="5"/>
  <c r="Q48" i="5"/>
  <c r="R48" i="5" s="1"/>
  <c r="N48" i="5"/>
  <c r="L48" i="5"/>
  <c r="E48" i="5"/>
  <c r="N47" i="5"/>
  <c r="L47" i="5"/>
  <c r="Q47" i="5" s="1"/>
  <c r="E47" i="5"/>
  <c r="E68" i="5" s="1"/>
  <c r="D68" i="5" s="1"/>
  <c r="O46" i="5"/>
  <c r="K46" i="5"/>
  <c r="K87" i="5" s="1"/>
  <c r="F46" i="5"/>
  <c r="F87" i="5" s="1"/>
  <c r="F89" i="5" s="1"/>
  <c r="C46" i="5"/>
  <c r="Q45" i="5"/>
  <c r="M45" i="5"/>
  <c r="E45" i="5"/>
  <c r="N44" i="5"/>
  <c r="L44" i="5"/>
  <c r="Q44" i="5" s="1"/>
  <c r="R44" i="5" s="1"/>
  <c r="E44" i="5"/>
  <c r="Q43" i="5"/>
  <c r="R43" i="5" s="1"/>
  <c r="N43" i="5"/>
  <c r="L43" i="5"/>
  <c r="E43" i="5"/>
  <c r="N42" i="5"/>
  <c r="L42" i="5"/>
  <c r="Q42" i="5" s="1"/>
  <c r="R42" i="5" s="1"/>
  <c r="E42" i="5"/>
  <c r="N41" i="5"/>
  <c r="L41" i="5"/>
  <c r="Q41" i="5" s="1"/>
  <c r="R41" i="5" s="1"/>
  <c r="E41" i="5"/>
  <c r="N40" i="5"/>
  <c r="L40" i="5"/>
  <c r="Q40" i="5" s="1"/>
  <c r="R40" i="5" s="1"/>
  <c r="E40" i="5"/>
  <c r="L39" i="5"/>
  <c r="E39" i="5"/>
  <c r="L38" i="5"/>
  <c r="E38" i="5"/>
  <c r="N37" i="5"/>
  <c r="Q37" i="5" s="1"/>
  <c r="R37" i="5" s="1"/>
  <c r="L37" i="5"/>
  <c r="E37" i="5"/>
  <c r="L36" i="5"/>
  <c r="E36" i="5"/>
  <c r="L35" i="5"/>
  <c r="Q34" i="5" s="1"/>
  <c r="R34" i="5" s="1"/>
  <c r="E35" i="5"/>
  <c r="N34" i="5"/>
  <c r="E34" i="5"/>
  <c r="L33" i="5"/>
  <c r="E33" i="5"/>
  <c r="Q32" i="5"/>
  <c r="M32" i="5"/>
  <c r="L32" i="5"/>
  <c r="E32" i="5"/>
  <c r="L31" i="5"/>
  <c r="E31" i="5"/>
  <c r="L30" i="5"/>
  <c r="E30" i="5"/>
  <c r="E29" i="5"/>
  <c r="L28" i="5"/>
  <c r="E28" i="5"/>
  <c r="Q27" i="5"/>
  <c r="L27" i="5"/>
  <c r="E27" i="5"/>
  <c r="E26" i="5"/>
  <c r="E25" i="5"/>
  <c r="E24" i="5"/>
  <c r="E23" i="5"/>
  <c r="E22" i="5"/>
  <c r="E21" i="5"/>
  <c r="N20" i="5"/>
  <c r="L20" i="5"/>
  <c r="Q20" i="5" s="1"/>
  <c r="R20" i="5" s="1"/>
  <c r="E20" i="5"/>
  <c r="N19" i="5"/>
  <c r="L19" i="5"/>
  <c r="E19" i="5"/>
  <c r="N18" i="5"/>
  <c r="L18" i="5"/>
  <c r="Q18" i="5" s="1"/>
  <c r="R18" i="5" s="1"/>
  <c r="E18" i="5"/>
  <c r="N17" i="5"/>
  <c r="L17" i="5"/>
  <c r="Q17" i="5" s="1"/>
  <c r="R17" i="5" s="1"/>
  <c r="E17" i="5"/>
  <c r="L16" i="5"/>
  <c r="L46" i="5" s="1"/>
  <c r="E16" i="5"/>
  <c r="N15" i="5"/>
  <c r="L15" i="5"/>
  <c r="Q15" i="5" s="1"/>
  <c r="R15" i="5" s="1"/>
  <c r="E15" i="5"/>
  <c r="E46" i="5" s="1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Q14" i="5"/>
  <c r="N14" i="5"/>
  <c r="L14" i="5"/>
  <c r="E14" i="5"/>
  <c r="A14" i="5"/>
  <c r="K2" i="5"/>
  <c r="M194" i="4"/>
  <c r="Q192" i="4"/>
  <c r="Q191" i="4"/>
  <c r="Q190" i="4"/>
  <c r="Q189" i="4"/>
  <c r="Q188" i="4"/>
  <c r="Q187" i="4"/>
  <c r="Q186" i="4"/>
  <c r="F186" i="4"/>
  <c r="Q185" i="4"/>
  <c r="R185" i="4" s="1"/>
  <c r="M185" i="4"/>
  <c r="Q183" i="4"/>
  <c r="Q182" i="4"/>
  <c r="R182" i="4" s="1"/>
  <c r="M182" i="4"/>
  <c r="E182" i="4"/>
  <c r="R181" i="4"/>
  <c r="Q181" i="4"/>
  <c r="M181" i="4"/>
  <c r="Q180" i="4"/>
  <c r="R180" i="4" s="1"/>
  <c r="M180" i="4"/>
  <c r="Q179" i="4"/>
  <c r="R179" i="4" s="1"/>
  <c r="M179" i="4"/>
  <c r="Q178" i="4"/>
  <c r="R178" i="4" s="1"/>
  <c r="M178" i="4"/>
  <c r="R177" i="4"/>
  <c r="Q177" i="4"/>
  <c r="M177" i="4"/>
  <c r="E177" i="4"/>
  <c r="Q176" i="4"/>
  <c r="R176" i="4" s="1"/>
  <c r="M176" i="4"/>
  <c r="E176" i="4"/>
  <c r="Q175" i="4"/>
  <c r="R175" i="4" s="1"/>
  <c r="M175" i="4"/>
  <c r="E175" i="4"/>
  <c r="Q174" i="4"/>
  <c r="R174" i="4" s="1"/>
  <c r="M174" i="4"/>
  <c r="E174" i="4"/>
  <c r="Q173" i="4"/>
  <c r="R173" i="4" s="1"/>
  <c r="M173" i="4"/>
  <c r="E173" i="4"/>
  <c r="R172" i="4"/>
  <c r="Q172" i="4"/>
  <c r="M172" i="4"/>
  <c r="E172" i="4"/>
  <c r="R171" i="4"/>
  <c r="Q171" i="4"/>
  <c r="M171" i="4"/>
  <c r="E171" i="4"/>
  <c r="Q170" i="4"/>
  <c r="R170" i="4" s="1"/>
  <c r="M170" i="4"/>
  <c r="E170" i="4"/>
  <c r="Q169" i="4"/>
  <c r="R169" i="4" s="1"/>
  <c r="M169" i="4"/>
  <c r="E169" i="4"/>
  <c r="Q168" i="4"/>
  <c r="R168" i="4" s="1"/>
  <c r="M168" i="4"/>
  <c r="E168" i="4"/>
  <c r="R167" i="4"/>
  <c r="Q167" i="4"/>
  <c r="M167" i="4"/>
  <c r="E167" i="4"/>
  <c r="R166" i="4"/>
  <c r="Q166" i="4"/>
  <c r="M166" i="4"/>
  <c r="E166" i="4"/>
  <c r="Q165" i="4"/>
  <c r="R165" i="4" s="1"/>
  <c r="M165" i="4"/>
  <c r="E165" i="4"/>
  <c r="Q164" i="4"/>
  <c r="P163" i="4"/>
  <c r="N163" i="4"/>
  <c r="M163" i="4" s="1"/>
  <c r="L163" i="4"/>
  <c r="J163" i="4"/>
  <c r="I163" i="4"/>
  <c r="G163" i="4"/>
  <c r="F163" i="4"/>
  <c r="E163" i="4"/>
  <c r="D163" i="4" s="1"/>
  <c r="C163" i="4"/>
  <c r="R162" i="4"/>
  <c r="Q162" i="4"/>
  <c r="M162" i="4"/>
  <c r="J162" i="4"/>
  <c r="I162" i="4"/>
  <c r="H162" i="4"/>
  <c r="H163" i="4" s="1"/>
  <c r="E162" i="4"/>
  <c r="R161" i="4"/>
  <c r="Q161" i="4"/>
  <c r="M161" i="4"/>
  <c r="E161" i="4"/>
  <c r="R160" i="4"/>
  <c r="Q160" i="4"/>
  <c r="Q163" i="4" s="1"/>
  <c r="R163" i="4" s="1"/>
  <c r="M160" i="4"/>
  <c r="E160" i="4"/>
  <c r="P159" i="4"/>
  <c r="N159" i="4"/>
  <c r="M159" i="4" s="1"/>
  <c r="L159" i="4"/>
  <c r="F159" i="4"/>
  <c r="C159" i="4"/>
  <c r="R157" i="4"/>
  <c r="Q157" i="4"/>
  <c r="M157" i="4"/>
  <c r="E157" i="4"/>
  <c r="Q155" i="4"/>
  <c r="R155" i="4" s="1"/>
  <c r="M155" i="4"/>
  <c r="E155" i="4"/>
  <c r="R154" i="4"/>
  <c r="Q154" i="4"/>
  <c r="M154" i="4"/>
  <c r="E154" i="4"/>
  <c r="R153" i="4"/>
  <c r="Q153" i="4"/>
  <c r="M153" i="4"/>
  <c r="E153" i="4"/>
  <c r="Q152" i="4"/>
  <c r="R152" i="4" s="1"/>
  <c r="M152" i="4"/>
  <c r="E152" i="4"/>
  <c r="Q151" i="4"/>
  <c r="R151" i="4" s="1"/>
  <c r="M151" i="4"/>
  <c r="E151" i="4"/>
  <c r="Q150" i="4"/>
  <c r="R150" i="4" s="1"/>
  <c r="M150" i="4"/>
  <c r="E150" i="4"/>
  <c r="Q149" i="4"/>
  <c r="R149" i="4" s="1"/>
  <c r="M149" i="4"/>
  <c r="E149" i="4"/>
  <c r="R148" i="4"/>
  <c r="Q148" i="4"/>
  <c r="M148" i="4"/>
  <c r="E148" i="4"/>
  <c r="Q147" i="4"/>
  <c r="R147" i="4" s="1"/>
  <c r="M147" i="4"/>
  <c r="E147" i="4"/>
  <c r="R146" i="4"/>
  <c r="Q146" i="4"/>
  <c r="M146" i="4"/>
  <c r="E146" i="4"/>
  <c r="R145" i="4"/>
  <c r="Q145" i="4"/>
  <c r="M145" i="4"/>
  <c r="E145" i="4"/>
  <c r="Q144" i="4"/>
  <c r="R144" i="4" s="1"/>
  <c r="M144" i="4"/>
  <c r="E144" i="4"/>
  <c r="R143" i="4"/>
  <c r="Q143" i="4"/>
  <c r="M143" i="4"/>
  <c r="E143" i="4"/>
  <c r="Q142" i="4"/>
  <c r="R142" i="4" s="1"/>
  <c r="M142" i="4"/>
  <c r="E142" i="4"/>
  <c r="Q141" i="4"/>
  <c r="R141" i="4" s="1"/>
  <c r="M141" i="4"/>
  <c r="E141" i="4"/>
  <c r="Q140" i="4"/>
  <c r="R140" i="4" s="1"/>
  <c r="M140" i="4"/>
  <c r="E140" i="4"/>
  <c r="Q139" i="4"/>
  <c r="R139" i="4" s="1"/>
  <c r="M139" i="4"/>
  <c r="E139" i="4"/>
  <c r="R138" i="4"/>
  <c r="Q138" i="4"/>
  <c r="Q159" i="4" s="1"/>
  <c r="R159" i="4" s="1"/>
  <c r="M138" i="4"/>
  <c r="E138" i="4"/>
  <c r="E159" i="4" s="1"/>
  <c r="D159" i="4" s="1"/>
  <c r="P137" i="4"/>
  <c r="P184" i="4" s="1"/>
  <c r="P193" i="4" s="1"/>
  <c r="O137" i="4"/>
  <c r="N137" i="4"/>
  <c r="N184" i="4" s="1"/>
  <c r="L137" i="4"/>
  <c r="L184" i="4" s="1"/>
  <c r="L193" i="4" s="1"/>
  <c r="L194" i="4" s="1"/>
  <c r="L195" i="4" s="1"/>
  <c r="F137" i="4"/>
  <c r="F184" i="4" s="1"/>
  <c r="F193" i="4" s="1"/>
  <c r="C137" i="4"/>
  <c r="C184" i="4" s="1"/>
  <c r="C193" i="4" s="1"/>
  <c r="R136" i="4"/>
  <c r="Q136" i="4"/>
  <c r="M136" i="4"/>
  <c r="J136" i="4"/>
  <c r="I136" i="4"/>
  <c r="H136" i="4"/>
  <c r="E136" i="4"/>
  <c r="R135" i="4"/>
  <c r="Q135" i="4"/>
  <c r="M135" i="4"/>
  <c r="E135" i="4"/>
  <c r="R134" i="4"/>
  <c r="Q134" i="4"/>
  <c r="M134" i="4"/>
  <c r="E134" i="4"/>
  <c r="Q133" i="4"/>
  <c r="R133" i="4" s="1"/>
  <c r="M133" i="4"/>
  <c r="E133" i="4"/>
  <c r="R132" i="4"/>
  <c r="Q132" i="4"/>
  <c r="M132" i="4"/>
  <c r="E132" i="4"/>
  <c r="Q131" i="4"/>
  <c r="R131" i="4" s="1"/>
  <c r="M131" i="4"/>
  <c r="E131" i="4"/>
  <c r="Q130" i="4"/>
  <c r="R130" i="4" s="1"/>
  <c r="M130" i="4"/>
  <c r="E130" i="4"/>
  <c r="Q129" i="4"/>
  <c r="R129" i="4" s="1"/>
  <c r="M129" i="4"/>
  <c r="E129" i="4"/>
  <c r="Q128" i="4"/>
  <c r="R128" i="4" s="1"/>
  <c r="M128" i="4"/>
  <c r="E128" i="4"/>
  <c r="R127" i="4"/>
  <c r="Q127" i="4"/>
  <c r="M127" i="4"/>
  <c r="E127" i="4"/>
  <c r="R126" i="4"/>
  <c r="Q126" i="4"/>
  <c r="M126" i="4"/>
  <c r="E126" i="4"/>
  <c r="Q125" i="4"/>
  <c r="R125" i="4" s="1"/>
  <c r="M125" i="4"/>
  <c r="E125" i="4"/>
  <c r="Q124" i="4"/>
  <c r="R124" i="4" s="1"/>
  <c r="M124" i="4"/>
  <c r="E124" i="4"/>
  <c r="Q123" i="4"/>
  <c r="R123" i="4" s="1"/>
  <c r="M123" i="4"/>
  <c r="E123" i="4"/>
  <c r="R122" i="4"/>
  <c r="Q122" i="4"/>
  <c r="M122" i="4"/>
  <c r="E122" i="4"/>
  <c r="R121" i="4"/>
  <c r="Q121" i="4"/>
  <c r="M121" i="4"/>
  <c r="E121" i="4"/>
  <c r="Q120" i="4"/>
  <c r="R120" i="4" s="1"/>
  <c r="M120" i="4"/>
  <c r="E120" i="4"/>
  <c r="R119" i="4"/>
  <c r="Q119" i="4"/>
  <c r="M119" i="4"/>
  <c r="J119" i="4"/>
  <c r="I119" i="4"/>
  <c r="H119" i="4"/>
  <c r="E119" i="4"/>
  <c r="R118" i="4"/>
  <c r="Q118" i="4"/>
  <c r="M118" i="4"/>
  <c r="E118" i="4"/>
  <c r="R117" i="4"/>
  <c r="Q117" i="4"/>
  <c r="M117" i="4"/>
  <c r="E117" i="4"/>
  <c r="Q116" i="4"/>
  <c r="R116" i="4" s="1"/>
  <c r="M116" i="4"/>
  <c r="E116" i="4"/>
  <c r="Q115" i="4"/>
  <c r="R115" i="4" s="1"/>
  <c r="M115" i="4"/>
  <c r="E115" i="4"/>
  <c r="Q114" i="4"/>
  <c r="R114" i="4" s="1"/>
  <c r="M114" i="4"/>
  <c r="E114" i="4"/>
  <c r="R113" i="4"/>
  <c r="Q113" i="4"/>
  <c r="M113" i="4"/>
  <c r="E113" i="4"/>
  <c r="R112" i="4"/>
  <c r="Q112" i="4"/>
  <c r="M112" i="4"/>
  <c r="E112" i="4"/>
  <c r="Q111" i="4"/>
  <c r="R111" i="4" s="1"/>
  <c r="M111" i="4"/>
  <c r="E111" i="4"/>
  <c r="R110" i="4"/>
  <c r="Q110" i="4"/>
  <c r="M110" i="4"/>
  <c r="E110" i="4"/>
  <c r="R109" i="4"/>
  <c r="Q109" i="4"/>
  <c r="M109" i="4"/>
  <c r="E109" i="4"/>
  <c r="Q108" i="4"/>
  <c r="R108" i="4" s="1"/>
  <c r="M108" i="4"/>
  <c r="E108" i="4"/>
  <c r="R107" i="4"/>
  <c r="Q107" i="4"/>
  <c r="M107" i="4"/>
  <c r="E107" i="4"/>
  <c r="Q106" i="4"/>
  <c r="R106" i="4" s="1"/>
  <c r="M106" i="4"/>
  <c r="E106" i="4"/>
  <c r="Q105" i="4"/>
  <c r="R105" i="4" s="1"/>
  <c r="M105" i="4"/>
  <c r="E105" i="4"/>
  <c r="E137" i="4" s="1"/>
  <c r="A105" i="4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60" i="4" s="1"/>
  <c r="A161" i="4" s="1"/>
  <c r="A162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5" i="4" s="1"/>
  <c r="A186" i="4" s="1"/>
  <c r="A187" i="4" s="1"/>
  <c r="A188" i="4" s="1"/>
  <c r="A189" i="4" s="1"/>
  <c r="A190" i="4" s="1"/>
  <c r="A191" i="4" s="1"/>
  <c r="A192" i="4" s="1"/>
  <c r="Q104" i="4"/>
  <c r="Q137" i="4" s="1"/>
  <c r="M104" i="4"/>
  <c r="E104" i="4"/>
  <c r="Q94" i="4"/>
  <c r="M94" i="4"/>
  <c r="Q92" i="4"/>
  <c r="R92" i="4" s="1"/>
  <c r="M92" i="4"/>
  <c r="Q91" i="4"/>
  <c r="M91" i="4"/>
  <c r="Q90" i="4"/>
  <c r="R90" i="4" s="1"/>
  <c r="M90" i="4"/>
  <c r="C89" i="4"/>
  <c r="C93" i="4" s="1"/>
  <c r="C95" i="4" s="1"/>
  <c r="Q88" i="4"/>
  <c r="R88" i="4" s="1"/>
  <c r="M88" i="4"/>
  <c r="E88" i="4"/>
  <c r="R87" i="4"/>
  <c r="Q87" i="4"/>
  <c r="M87" i="4"/>
  <c r="E87" i="4"/>
  <c r="Q86" i="4"/>
  <c r="R86" i="4" s="1"/>
  <c r="M86" i="4"/>
  <c r="E86" i="4"/>
  <c r="R85" i="4"/>
  <c r="Q85" i="4"/>
  <c r="M85" i="4"/>
  <c r="E85" i="4"/>
  <c r="R84" i="4"/>
  <c r="Q84" i="4"/>
  <c r="M84" i="4"/>
  <c r="E84" i="4"/>
  <c r="Q83" i="4"/>
  <c r="R83" i="4" s="1"/>
  <c r="M83" i="4"/>
  <c r="E83" i="4"/>
  <c r="R82" i="4"/>
  <c r="Q82" i="4"/>
  <c r="M82" i="4"/>
  <c r="E82" i="4"/>
  <c r="Q81" i="4"/>
  <c r="R81" i="4" s="1"/>
  <c r="M81" i="4"/>
  <c r="E81" i="4"/>
  <c r="Q80" i="4"/>
  <c r="R80" i="4" s="1"/>
  <c r="M80" i="4"/>
  <c r="E80" i="4"/>
  <c r="Q79" i="4"/>
  <c r="R79" i="4" s="1"/>
  <c r="M79" i="4"/>
  <c r="E79" i="4"/>
  <c r="Q78" i="4"/>
  <c r="R78" i="4" s="1"/>
  <c r="M78" i="4"/>
  <c r="E78" i="4"/>
  <c r="R77" i="4"/>
  <c r="Q77" i="4"/>
  <c r="M77" i="4"/>
  <c r="E77" i="4"/>
  <c r="Q76" i="4"/>
  <c r="R76" i="4" s="1"/>
  <c r="M76" i="4"/>
  <c r="E76" i="4"/>
  <c r="Q75" i="4"/>
  <c r="R75" i="4" s="1"/>
  <c r="M75" i="4"/>
  <c r="E75" i="4"/>
  <c r="Q74" i="4"/>
  <c r="M74" i="4"/>
  <c r="P73" i="4"/>
  <c r="P89" i="4" s="1"/>
  <c r="P93" i="4" s="1"/>
  <c r="P95" i="4" s="1"/>
  <c r="N73" i="4"/>
  <c r="L73" i="4"/>
  <c r="Q73" i="4" s="1"/>
  <c r="R73" i="4" s="1"/>
  <c r="F73" i="4"/>
  <c r="M73" i="4" s="1"/>
  <c r="C73" i="4"/>
  <c r="R72" i="4"/>
  <c r="Q72" i="4"/>
  <c r="M72" i="4"/>
  <c r="E72" i="4"/>
  <c r="Q71" i="4"/>
  <c r="R71" i="4" s="1"/>
  <c r="M71" i="4"/>
  <c r="E71" i="4"/>
  <c r="R70" i="4"/>
  <c r="Q70" i="4"/>
  <c r="M70" i="4"/>
  <c r="E70" i="4"/>
  <c r="E73" i="4" s="1"/>
  <c r="D73" i="4" s="1"/>
  <c r="P69" i="4"/>
  <c r="N69" i="4"/>
  <c r="M69" i="4"/>
  <c r="L69" i="4"/>
  <c r="F69" i="4"/>
  <c r="C69" i="4"/>
  <c r="R68" i="4"/>
  <c r="Q68" i="4"/>
  <c r="M68" i="4"/>
  <c r="E68" i="4"/>
  <c r="Q67" i="4"/>
  <c r="M67" i="4"/>
  <c r="E67" i="4"/>
  <c r="Q66" i="4"/>
  <c r="M66" i="4"/>
  <c r="E66" i="4"/>
  <c r="Q65" i="4"/>
  <c r="M65" i="4"/>
  <c r="E65" i="4"/>
  <c r="Q64" i="4"/>
  <c r="M64" i="4"/>
  <c r="E64" i="4"/>
  <c r="Q63" i="4"/>
  <c r="M63" i="4"/>
  <c r="E63" i="4"/>
  <c r="R62" i="4"/>
  <c r="Q62" i="4"/>
  <c r="M62" i="4"/>
  <c r="E62" i="4"/>
  <c r="Q61" i="4"/>
  <c r="M61" i="4"/>
  <c r="E61" i="4"/>
  <c r="R60" i="4"/>
  <c r="Q60" i="4"/>
  <c r="M60" i="4"/>
  <c r="E60" i="4"/>
  <c r="R59" i="4"/>
  <c r="Q59" i="4"/>
  <c r="M59" i="4"/>
  <c r="E59" i="4"/>
  <c r="Q58" i="4"/>
  <c r="R58" i="4" s="1"/>
  <c r="M58" i="4"/>
  <c r="E58" i="4"/>
  <c r="R57" i="4"/>
  <c r="Q57" i="4"/>
  <c r="M57" i="4"/>
  <c r="E57" i="4"/>
  <c r="R56" i="4"/>
  <c r="Q56" i="4"/>
  <c r="M56" i="4"/>
  <c r="E56" i="4"/>
  <c r="Q55" i="4"/>
  <c r="R55" i="4" s="1"/>
  <c r="M55" i="4"/>
  <c r="E55" i="4"/>
  <c r="R54" i="4"/>
  <c r="Q54" i="4"/>
  <c r="M54" i="4"/>
  <c r="E54" i="4"/>
  <c r="Q53" i="4"/>
  <c r="R53" i="4" s="1"/>
  <c r="M53" i="4"/>
  <c r="E53" i="4"/>
  <c r="Q52" i="4"/>
  <c r="R52" i="4" s="1"/>
  <c r="M52" i="4"/>
  <c r="E52" i="4"/>
  <c r="Q51" i="4"/>
  <c r="R51" i="4" s="1"/>
  <c r="M51" i="4"/>
  <c r="E51" i="4"/>
  <c r="Q50" i="4"/>
  <c r="R50" i="4" s="1"/>
  <c r="M50" i="4"/>
  <c r="E50" i="4"/>
  <c r="R49" i="4"/>
  <c r="Q49" i="4"/>
  <c r="M49" i="4"/>
  <c r="E49" i="4"/>
  <c r="Q48" i="4"/>
  <c r="Q69" i="4" s="1"/>
  <c r="R69" i="4" s="1"/>
  <c r="M48" i="4"/>
  <c r="E48" i="4"/>
  <c r="R47" i="4"/>
  <c r="Q47" i="4"/>
  <c r="M47" i="4"/>
  <c r="E47" i="4"/>
  <c r="E69" i="4" s="1"/>
  <c r="D69" i="4" s="1"/>
  <c r="P46" i="4"/>
  <c r="N46" i="4"/>
  <c r="N89" i="4" s="1"/>
  <c r="L46" i="4"/>
  <c r="Q46" i="4" s="1"/>
  <c r="R46" i="4" s="1"/>
  <c r="F46" i="4"/>
  <c r="M46" i="4" s="1"/>
  <c r="C46" i="4"/>
  <c r="Q45" i="4"/>
  <c r="M45" i="4"/>
  <c r="E45" i="4"/>
  <c r="R44" i="4"/>
  <c r="Q44" i="4"/>
  <c r="M44" i="4"/>
  <c r="E44" i="4"/>
  <c r="Q43" i="4"/>
  <c r="R43" i="4" s="1"/>
  <c r="M43" i="4"/>
  <c r="E43" i="4"/>
  <c r="R42" i="4"/>
  <c r="Q42" i="4"/>
  <c r="M42" i="4"/>
  <c r="E42" i="4"/>
  <c r="R41" i="4"/>
  <c r="Q41" i="4"/>
  <c r="M41" i="4"/>
  <c r="E41" i="4"/>
  <c r="Q40" i="4"/>
  <c r="R40" i="4" s="1"/>
  <c r="M40" i="4"/>
  <c r="E40" i="4"/>
  <c r="R39" i="4"/>
  <c r="Q39" i="4"/>
  <c r="M39" i="4"/>
  <c r="E39" i="4"/>
  <c r="Q38" i="4"/>
  <c r="R38" i="4" s="1"/>
  <c r="M38" i="4"/>
  <c r="E38" i="4"/>
  <c r="Q37" i="4"/>
  <c r="R37" i="4" s="1"/>
  <c r="M37" i="4"/>
  <c r="E37" i="4"/>
  <c r="E36" i="4"/>
  <c r="E35" i="4"/>
  <c r="R34" i="4"/>
  <c r="Q34" i="4"/>
  <c r="M34" i="4"/>
  <c r="E34" i="4"/>
  <c r="E33" i="4"/>
  <c r="Q32" i="4"/>
  <c r="R32" i="4" s="1"/>
  <c r="M32" i="4"/>
  <c r="E32" i="4"/>
  <c r="E31" i="4"/>
  <c r="E30" i="4"/>
  <c r="Q29" i="4"/>
  <c r="M29" i="4"/>
  <c r="E29" i="4"/>
  <c r="E28" i="4"/>
  <c r="R27" i="4"/>
  <c r="Q27" i="4"/>
  <c r="M27" i="4"/>
  <c r="E27" i="4"/>
  <c r="E26" i="4"/>
  <c r="E25" i="4"/>
  <c r="E24" i="4"/>
  <c r="E23" i="4"/>
  <c r="E22" i="4"/>
  <c r="E21" i="4"/>
  <c r="Q20" i="4"/>
  <c r="R20" i="4" s="1"/>
  <c r="M20" i="4"/>
  <c r="E20" i="4"/>
  <c r="Q19" i="4"/>
  <c r="R19" i="4" s="1"/>
  <c r="M19" i="4"/>
  <c r="E19" i="4"/>
  <c r="Q18" i="4"/>
  <c r="R18" i="4" s="1"/>
  <c r="M18" i="4"/>
  <c r="E18" i="4"/>
  <c r="R17" i="4"/>
  <c r="Q17" i="4"/>
  <c r="M17" i="4"/>
  <c r="E17" i="4"/>
  <c r="Q16" i="4"/>
  <c r="M16" i="4"/>
  <c r="E16" i="4"/>
  <c r="E46" i="4" s="1"/>
  <c r="A16" i="4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Q15" i="4"/>
  <c r="R15" i="4" s="1"/>
  <c r="M15" i="4"/>
  <c r="E15" i="4"/>
  <c r="A15" i="4"/>
  <c r="R14" i="4"/>
  <c r="Q14" i="4"/>
  <c r="M14" i="4"/>
  <c r="E14" i="4"/>
  <c r="A14" i="4"/>
  <c r="K2" i="4"/>
  <c r="M72" i="5" l="1"/>
  <c r="Q72" i="5"/>
  <c r="R72" i="5" s="1"/>
  <c r="M175" i="5"/>
  <c r="N184" i="5"/>
  <c r="M184" i="5" s="1"/>
  <c r="D46" i="5"/>
  <c r="E87" i="5"/>
  <c r="R47" i="5"/>
  <c r="E175" i="5"/>
  <c r="D129" i="5"/>
  <c r="Q175" i="5"/>
  <c r="R129" i="5"/>
  <c r="L68" i="5"/>
  <c r="L87" i="5" s="1"/>
  <c r="Q151" i="5"/>
  <c r="R151" i="5" s="1"/>
  <c r="R99" i="5"/>
  <c r="N93" i="4"/>
  <c r="E184" i="4"/>
  <c r="D137" i="4"/>
  <c r="D46" i="4"/>
  <c r="E89" i="4"/>
  <c r="M184" i="4"/>
  <c r="N193" i="4"/>
  <c r="R137" i="4"/>
  <c r="Q184" i="4"/>
  <c r="R104" i="4"/>
  <c r="F89" i="4"/>
  <c r="F93" i="4" s="1"/>
  <c r="F95" i="4" s="1"/>
  <c r="L89" i="4"/>
  <c r="R48" i="4"/>
  <c r="M137" i="4"/>
  <c r="L89" i="5" l="1"/>
  <c r="D175" i="5"/>
  <c r="E184" i="5"/>
  <c r="E89" i="5"/>
  <c r="D89" i="5" s="1"/>
  <c r="D87" i="5"/>
  <c r="Q184" i="5"/>
  <c r="R175" i="5"/>
  <c r="Q193" i="4"/>
  <c r="R193" i="4" s="1"/>
  <c r="R184" i="4"/>
  <c r="L93" i="4"/>
  <c r="Q89" i="4"/>
  <c r="R89" i="4" s="1"/>
  <c r="E93" i="4"/>
  <c r="D89" i="4"/>
  <c r="D184" i="4"/>
  <c r="E193" i="4"/>
  <c r="M89" i="4"/>
  <c r="N95" i="4"/>
  <c r="M95" i="4" s="1"/>
  <c r="M93" i="4"/>
  <c r="Q186" i="5" l="1"/>
  <c r="R184" i="5"/>
  <c r="D93" i="4"/>
  <c r="E95" i="4"/>
  <c r="D95" i="4" s="1"/>
  <c r="Q93" i="4"/>
  <c r="R93" i="4" s="1"/>
  <c r="L95" i="4"/>
  <c r="Q95" i="4" s="1"/>
  <c r="R95" i="4" s="1"/>
  <c r="J17" i="1" l="1"/>
  <c r="J7" i="1"/>
  <c r="M38" i="5"/>
  <c r="N38" i="5"/>
  <c r="Q38" i="5"/>
  <c r="R38" i="5"/>
  <c r="M39" i="5"/>
  <c r="N39" i="5"/>
  <c r="Q39" i="5"/>
  <c r="M46" i="5"/>
  <c r="N46" i="5"/>
  <c r="Q46" i="5"/>
  <c r="R46" i="5"/>
  <c r="M59" i="5"/>
  <c r="N59" i="5"/>
  <c r="Q59" i="5"/>
  <c r="M61" i="5"/>
  <c r="N61" i="5"/>
  <c r="Q61" i="5"/>
  <c r="M62" i="5"/>
  <c r="N62" i="5"/>
  <c r="Q62" i="5"/>
  <c r="M63" i="5"/>
  <c r="N63" i="5"/>
  <c r="Q63" i="5"/>
  <c r="M65" i="5"/>
  <c r="N65" i="5"/>
  <c r="Q65" i="5"/>
  <c r="M66" i="5"/>
  <c r="N66" i="5"/>
  <c r="Q66" i="5"/>
  <c r="M67" i="5"/>
  <c r="N67" i="5"/>
  <c r="Q67" i="5"/>
  <c r="M68" i="5"/>
  <c r="N68" i="5"/>
  <c r="Q68" i="5"/>
  <c r="R68" i="5"/>
  <c r="M84" i="5"/>
  <c r="N84" i="5"/>
  <c r="Q84" i="5"/>
  <c r="M87" i="5"/>
  <c r="N87" i="5"/>
  <c r="Q87" i="5"/>
  <c r="R87" i="5"/>
  <c r="M89" i="5"/>
  <c r="N89" i="5"/>
  <c r="Q89" i="5"/>
  <c r="R89" i="5"/>
</calcChain>
</file>

<file path=xl/sharedStrings.xml><?xml version="1.0" encoding="utf-8"?>
<sst xmlns="http://schemas.openxmlformats.org/spreadsheetml/2006/main" count="961" uniqueCount="199">
  <si>
    <t xml:space="preserve">Fixed </t>
  </si>
  <si>
    <t>Variable</t>
  </si>
  <si>
    <t>Other</t>
  </si>
  <si>
    <t>AFC</t>
  </si>
  <si>
    <t>LR</t>
  </si>
  <si>
    <t>Total adjusted</t>
  </si>
  <si>
    <t>Total</t>
  </si>
  <si>
    <t>Power purchase cost Rs. Crs.</t>
  </si>
  <si>
    <t>Hydro billing Rs. Crs.</t>
  </si>
  <si>
    <t>Retail Supply Business</t>
  </si>
  <si>
    <t>S. No.</t>
  </si>
  <si>
    <t>Source of Power (Station wise)</t>
  </si>
  <si>
    <t>Installed Capacity    (MW)</t>
  </si>
  <si>
    <t>Utility share (%)</t>
  </si>
  <si>
    <t>Utility share (MW)</t>
  </si>
  <si>
    <t>Total Energy Sent Out (ESO) from the station (MU)</t>
  </si>
  <si>
    <t>Energy Received (MU)</t>
  </si>
  <si>
    <t>External Losses (%)</t>
  </si>
  <si>
    <t>External Losses outside the State (%)</t>
  </si>
  <si>
    <t>Unit received at periphery (%)</t>
  </si>
  <si>
    <t>Total Annual Fixed charges (Rs Crore)</t>
  </si>
  <si>
    <t>Capacity Charges paid/ payable by Utility (Rs Crore)</t>
  </si>
  <si>
    <t>Variable Cost per unit including Fuel Price Adjustment (Rs/kWh)</t>
  </si>
  <si>
    <t>Total Variable Charges (Rs Crore)</t>
  </si>
  <si>
    <t>Incentive (Rs Crore)</t>
  </si>
  <si>
    <t>Any Other Charges (Please specify the type of charges)</t>
  </si>
  <si>
    <t>Total Cost of Power Purchase (Rs Crore)</t>
  </si>
  <si>
    <t>Average Cost of Power Purchase (Rs/kWh)</t>
  </si>
  <si>
    <t>Long term / Medium term Sources</t>
  </si>
  <si>
    <t xml:space="preserve">Koradi R U-8 </t>
  </si>
  <si>
    <t xml:space="preserve">Koradi 9                       </t>
  </si>
  <si>
    <t xml:space="preserve">Koradi10                  </t>
  </si>
  <si>
    <t>MSPGCL Infirm</t>
  </si>
  <si>
    <t>MAHAGENCO</t>
  </si>
  <si>
    <t>KSTPS</t>
  </si>
  <si>
    <t>KSTPS III</t>
  </si>
  <si>
    <t>VSTP I</t>
  </si>
  <si>
    <t>VSTP II</t>
  </si>
  <si>
    <t>VSTP III</t>
  </si>
  <si>
    <t>VSTP IV</t>
  </si>
  <si>
    <t>VSTP V</t>
  </si>
  <si>
    <t>KhSTPS-II</t>
  </si>
  <si>
    <t>SIPAT TPS 2</t>
  </si>
  <si>
    <t>SIPAT TPS 1</t>
  </si>
  <si>
    <t>Mauda I</t>
  </si>
  <si>
    <t>Mauda II</t>
  </si>
  <si>
    <t>Lara</t>
  </si>
  <si>
    <t>Gadarwara</t>
  </si>
  <si>
    <t>NTPC</t>
  </si>
  <si>
    <t>NTPC NVVN Coal</t>
  </si>
  <si>
    <t>RGPPL</t>
  </si>
  <si>
    <t>TAPP 1&amp;2</t>
  </si>
  <si>
    <t>TAPP 3&amp;4</t>
  </si>
  <si>
    <t>NPCIL</t>
  </si>
  <si>
    <t>SSP</t>
  </si>
  <si>
    <t>Pench</t>
  </si>
  <si>
    <t xml:space="preserve">Dodson I </t>
  </si>
  <si>
    <t>Dodson II</t>
  </si>
  <si>
    <t>CGPL</t>
  </si>
  <si>
    <t>EMCO Power</t>
  </si>
  <si>
    <t>Renewable - Non- Solar</t>
  </si>
  <si>
    <t>Renewable - Solar</t>
  </si>
  <si>
    <t>Total Long Term</t>
  </si>
  <si>
    <t>Short term</t>
  </si>
  <si>
    <t>FBSM</t>
  </si>
  <si>
    <t>Total PP (excl. Transmission &amp; Reactive Charges)</t>
  </si>
  <si>
    <t>PGCIL Charges incl Reactive energy charges</t>
  </si>
  <si>
    <t>Total Power purchase</t>
  </si>
  <si>
    <t>MSPGCL</t>
  </si>
  <si>
    <t>Wind</t>
  </si>
  <si>
    <t>Bagasse</t>
  </si>
  <si>
    <t>Biomass</t>
  </si>
  <si>
    <t>MSW</t>
  </si>
  <si>
    <t>Solar</t>
  </si>
  <si>
    <t>Renewable Energy Cerificate</t>
  </si>
  <si>
    <t>Reactive Charges</t>
  </si>
  <si>
    <t>Rebate</t>
  </si>
  <si>
    <t>FY 2017-18</t>
  </si>
  <si>
    <t>FY 2018-19</t>
  </si>
  <si>
    <t>MYT Petition Formats - Distribution and Retail Supply</t>
  </si>
  <si>
    <t>Form 2:  Power Purchase Expenses FY 2017-18</t>
  </si>
  <si>
    <t>FY 2017-18 -MTR Order</t>
  </si>
  <si>
    <t>BHUSAWAL - 2</t>
  </si>
  <si>
    <t>BHUSAWAL - 3</t>
  </si>
  <si>
    <t>BHUSAWAL 4</t>
  </si>
  <si>
    <t>BHUSAWAL 5</t>
  </si>
  <si>
    <t>KHAPARKHEDA - 1to 4</t>
  </si>
  <si>
    <t>KHAPARKHEDA 5</t>
  </si>
  <si>
    <t>NASHIK- 3,4 &amp; 5</t>
  </si>
  <si>
    <t>CHANDRAPUR - 1</t>
  </si>
  <si>
    <t>CHANDRAPUR - 2</t>
  </si>
  <si>
    <t>CHANDRAPUR - 3</t>
  </si>
  <si>
    <t>CHANDRAPUR - 4</t>
  </si>
  <si>
    <t>CHANDRAPUR - 5</t>
  </si>
  <si>
    <t>CHANDRAPUR - 6</t>
  </si>
  <si>
    <t>CHANDRAPUR - 7</t>
  </si>
  <si>
    <t>PARAS UNIT-3</t>
  </si>
  <si>
    <t>PARAS UNIT-4</t>
  </si>
  <si>
    <t>PARLI -3</t>
  </si>
  <si>
    <t>PARLI -4</t>
  </si>
  <si>
    <t>PARLI -5</t>
  </si>
  <si>
    <t>PARLI UNIT-6</t>
  </si>
  <si>
    <t>PARLI UNIT-7</t>
  </si>
  <si>
    <t>KORADI - 5</t>
  </si>
  <si>
    <t>KORADI - 6</t>
  </si>
  <si>
    <t>KORADI - 7</t>
  </si>
  <si>
    <t xml:space="preserve">GTPS URAN </t>
  </si>
  <si>
    <t>Hydro (including ghatghar)</t>
  </si>
  <si>
    <t>Parli replacement U 8</t>
  </si>
  <si>
    <t xml:space="preserve">Chandrapur 8 </t>
  </si>
  <si>
    <t xml:space="preserve">Chandrapur 9 </t>
  </si>
  <si>
    <t>Others</t>
  </si>
  <si>
    <t xml:space="preserve">KAWAS </t>
  </si>
  <si>
    <t>GANDHAR</t>
  </si>
  <si>
    <t>KhSTPS-I/FSTPS-I</t>
  </si>
  <si>
    <t>NTPC solapur</t>
  </si>
  <si>
    <t>RRAS</t>
  </si>
  <si>
    <t>Others NTPC</t>
  </si>
  <si>
    <t xml:space="preserve">KAPP </t>
  </si>
  <si>
    <t>IPP - JSW</t>
  </si>
  <si>
    <t>Mundra UMPP</t>
  </si>
  <si>
    <t>Adani power  125 MW</t>
  </si>
  <si>
    <t>Adani power  1320 MW</t>
  </si>
  <si>
    <t>Adani power  1200 MW</t>
  </si>
  <si>
    <t>Adani power  440mw</t>
  </si>
  <si>
    <t>Rattanindia Amravati</t>
  </si>
  <si>
    <t>Renewable Energy Cerificate (4101.944 MUS)</t>
  </si>
  <si>
    <t>FY 2017-18 -Actual</t>
  </si>
  <si>
    <t>Hydro (including GHATGHAR)</t>
  </si>
  <si>
    <t>Mauda</t>
  </si>
  <si>
    <t>Adani power  440 MW</t>
  </si>
  <si>
    <t>Hydro</t>
  </si>
  <si>
    <t xml:space="preserve">Short term power </t>
  </si>
  <si>
    <t>Intra State Purchase</t>
  </si>
  <si>
    <t xml:space="preserve"> Short provision for PP</t>
  </si>
  <si>
    <t>Other Adjsutments</t>
  </si>
  <si>
    <t>PGCIL Charges &amp;posoco wrldc</t>
  </si>
  <si>
    <t>Form 2:  Power Purchase Expenses for FY 2018-19</t>
  </si>
  <si>
    <t>FY 2018-19 -MTR Order</t>
  </si>
  <si>
    <t>FY 2018-19 -Actual</t>
  </si>
  <si>
    <t>MSPGCL Case IV (Dhariwal)</t>
  </si>
  <si>
    <t>MSPGCL Case IV (IEPL)</t>
  </si>
  <si>
    <t>NTPC solapur 2</t>
  </si>
  <si>
    <t>Renewable Energy Cerificate incl. provision for RPO</t>
  </si>
  <si>
    <t>Maharashtra State Power Generation Company Ltd.</t>
  </si>
  <si>
    <t>Form 9.1:  Reconciliation of Revenue claimed for true up and as per the Audited Accounts</t>
  </si>
  <si>
    <t>Year: 2017-18</t>
  </si>
  <si>
    <t>Station/Unit: _________________</t>
  </si>
  <si>
    <t>Particulars</t>
  </si>
  <si>
    <t>Units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</si>
  <si>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</si>
  <si>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</si>
  <si>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</si>
  <si>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</si>
  <si>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</si>
  <si>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</si>
  <si>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</si>
  <si>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</si>
  <si>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</si>
  <si>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</si>
  <si>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</si>
  <si>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</si>
  <si>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Normative Availability (%)</t>
  </si>
  <si>
    <t>%</t>
  </si>
  <si>
    <t>Availability during the month (%)</t>
  </si>
  <si>
    <t>Cumulative Availability (%)</t>
  </si>
  <si>
    <t>Target PLF for Incentive</t>
  </si>
  <si>
    <t>Actual PLF during the month (%)</t>
  </si>
  <si>
    <t>Cumulative PLF (%)</t>
  </si>
  <si>
    <t>Gross  Generation (MU)</t>
  </si>
  <si>
    <t>MU</t>
  </si>
  <si>
    <t>Auxiliary Consumption (MU)</t>
  </si>
  <si>
    <t>Net Generation (MU)</t>
  </si>
  <si>
    <t>Generation above target PLF (MU)</t>
  </si>
  <si>
    <t>Variable Charges Per Unit</t>
  </si>
  <si>
    <t>Rs./kWh</t>
  </si>
  <si>
    <t>Approved Fixed Charges</t>
  </si>
  <si>
    <t>Rs. Crore</t>
  </si>
  <si>
    <t>Fuel Surcharge Adjustment</t>
  </si>
  <si>
    <t>Fixed Charges During Month</t>
  </si>
  <si>
    <t>Variable Charges Amount</t>
  </si>
  <si>
    <t>Amount of Fuel Surcharge Adjustment</t>
  </si>
  <si>
    <t>Incentive Amount</t>
  </si>
  <si>
    <t>Revenue from sale of power</t>
  </si>
  <si>
    <t>Other recoveries/adjustments/Lease Rental</t>
  </si>
  <si>
    <t>………</t>
  </si>
  <si>
    <t>Total Revenue</t>
  </si>
  <si>
    <t>Total Revenue as per Audited Accounts</t>
  </si>
  <si>
    <t>Year: 2018-19</t>
  </si>
  <si>
    <t xml:space="preserve">Note: </t>
  </si>
  <si>
    <t>Details for each Station/Unit to be submitted separately for each Year for which Truing Up is being claimed</t>
  </si>
  <si>
    <t>Other recoveries/adjustments/Lease Rentals</t>
  </si>
  <si>
    <t>FY 17-18</t>
  </si>
  <si>
    <t>Other (Lease rent)</t>
  </si>
  <si>
    <t>FY 18-19</t>
  </si>
  <si>
    <t>Total Energy billing</t>
  </si>
  <si>
    <t>Submission in Form 9.1 in Case No. 296 of 2019</t>
  </si>
  <si>
    <t>Power purchase cost claimed by MSEDCL in Form 2 in Case No. 322 of 2019</t>
  </si>
  <si>
    <t>Amount deducted by MSEDCL for Ghatghar Rs. Crs. (as per MSEDCL letter dated 11.03.2019)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</si>
</sst>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_(* #,##0.0000_);_(* \(#,##0.0000\);_(* &quot;-&quot;??_);_(@_)"/>
    <numFmt numFmtId="169" formatCode="_ * #,##0.000_ ;_ * \-#,##0.000_ ;_ * &quot;-&quot;??_ ;_ @_ "/>
    <numFmt numFmtId="170" formatCode="_ * #,##0_ ;_ * \-#,##0_ ;_ * &quot;-&quot;??_ ;_ @_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 Light"/>
      <family val="1"/>
      <scheme val="major"/>
    </font>
    <font>
      <sz val="11"/>
      <color theme="1"/>
      <name val="Calibri"/>
      <family val="2"/>
      <scheme val="minor"/>
    </font>
    <font>
      <b/>
      <sz val="10"/>
      <color indexed="9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165" fontId="15" fillId="0" borderId="0" applyFont="0" applyFill="0" applyBorder="0" applyAlignment="0" applyProtection="0"/>
  </cellStyleXfs>
  <cellXfs count="2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1" applyFont="1"/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2" fontId="2" fillId="0" borderId="0" xfId="1" applyNumberFormat="1" applyFont="1"/>
    <xf numFmtId="43" fontId="2" fillId="0" borderId="0" xfId="1" applyNumberFormat="1" applyFont="1"/>
    <xf numFmtId="0" fontId="2" fillId="0" borderId="1" xfId="1" applyFont="1" applyBorder="1"/>
    <xf numFmtId="0" fontId="2" fillId="4" borderId="0" xfId="1" applyFont="1" applyFill="1"/>
    <xf numFmtId="0" fontId="4" fillId="3" borderId="1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horizontal="left"/>
    </xf>
    <xf numFmtId="0" fontId="2" fillId="0" borderId="0" xfId="1" applyFont="1" applyAlignment="1">
      <alignment vertical="center"/>
    </xf>
    <xf numFmtId="165" fontId="7" fillId="8" borderId="2" xfId="1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2" fillId="0" borderId="0" xfId="1" applyFont="1" applyBorder="1" applyAlignment="1">
      <alignment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3" borderId="1" xfId="9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/>
    </xf>
    <xf numFmtId="165" fontId="2" fillId="0" borderId="1" xfId="10" applyFont="1" applyFill="1" applyBorder="1" applyAlignment="1">
      <alignment horizontal="left" vertical="top"/>
    </xf>
    <xf numFmtId="9" fontId="2" fillId="0" borderId="1" xfId="11" applyFont="1" applyFill="1" applyBorder="1" applyAlignment="1">
      <alignment horizontal="center" vertical="top"/>
    </xf>
    <xf numFmtId="167" fontId="2" fillId="0" borderId="1" xfId="10" applyNumberFormat="1" applyFont="1" applyFill="1" applyBorder="1"/>
    <xf numFmtId="166" fontId="2" fillId="0" borderId="1" xfId="10" applyNumberFormat="1" applyFont="1" applyFill="1" applyBorder="1"/>
    <xf numFmtId="43" fontId="2" fillId="0" borderId="1" xfId="12" applyFont="1" applyFill="1" applyBorder="1" applyAlignment="1">
      <alignment horizontal="center" vertical="top" wrapText="1"/>
    </xf>
    <xf numFmtId="165" fontId="2" fillId="0" borderId="1" xfId="10" applyFont="1" applyFill="1" applyBorder="1"/>
    <xf numFmtId="0" fontId="4" fillId="4" borderId="1" xfId="9" applyFont="1" applyFill="1" applyBorder="1" applyAlignment="1">
      <alignment horizontal="center" vertical="center" wrapText="1"/>
    </xf>
    <xf numFmtId="0" fontId="4" fillId="4" borderId="1" xfId="9" applyFont="1" applyFill="1" applyBorder="1" applyAlignment="1">
      <alignment horizontal="left" vertical="top" wrapText="1"/>
    </xf>
    <xf numFmtId="165" fontId="4" fillId="4" borderId="1" xfId="10" applyFont="1" applyFill="1" applyBorder="1" applyAlignment="1">
      <alignment horizontal="left" vertical="top"/>
    </xf>
    <xf numFmtId="9" fontId="4" fillId="4" borderId="1" xfId="11" applyFont="1" applyFill="1" applyBorder="1" applyAlignment="1">
      <alignment horizontal="center" vertical="top"/>
    </xf>
    <xf numFmtId="0" fontId="2" fillId="0" borderId="1" xfId="9" applyFont="1" applyFill="1" applyBorder="1" applyAlignment="1">
      <alignment horizontal="left" vertical="top" wrapText="1"/>
    </xf>
    <xf numFmtId="165" fontId="4" fillId="0" borderId="1" xfId="10" applyFont="1" applyFill="1" applyBorder="1" applyAlignment="1">
      <alignment horizontal="left" vertical="top"/>
    </xf>
    <xf numFmtId="9" fontId="4" fillId="0" borderId="1" xfId="11" applyFont="1" applyFill="1" applyBorder="1" applyAlignment="1">
      <alignment horizontal="center" vertical="top"/>
    </xf>
    <xf numFmtId="0" fontId="4" fillId="0" borderId="1" xfId="9" applyFont="1" applyFill="1" applyBorder="1" applyAlignment="1">
      <alignment horizontal="left" vertical="top" wrapText="1"/>
    </xf>
    <xf numFmtId="9" fontId="4" fillId="0" borderId="1" xfId="11" applyFont="1" applyFill="1" applyBorder="1" applyAlignment="1">
      <alignment horizontal="left" vertical="top"/>
    </xf>
    <xf numFmtId="165" fontId="4" fillId="0" borderId="1" xfId="10" applyFont="1" applyFill="1" applyBorder="1" applyAlignment="1">
      <alignment horizontal="left" vertical="center"/>
    </xf>
    <xf numFmtId="9" fontId="4" fillId="0" borderId="1" xfId="11" applyFont="1" applyFill="1" applyBorder="1" applyAlignment="1">
      <alignment horizontal="left" vertical="center"/>
    </xf>
    <xf numFmtId="165" fontId="4" fillId="4" borderId="1" xfId="10" applyFont="1" applyFill="1" applyBorder="1" applyAlignment="1">
      <alignment horizontal="left" vertical="center"/>
    </xf>
    <xf numFmtId="9" fontId="4" fillId="4" borderId="1" xfId="11" applyFont="1" applyFill="1" applyBorder="1" applyAlignment="1">
      <alignment horizontal="center" vertical="center"/>
    </xf>
    <xf numFmtId="0" fontId="2" fillId="0" borderId="1" xfId="9" applyFont="1" applyBorder="1" applyAlignment="1">
      <alignment wrapText="1"/>
    </xf>
    <xf numFmtId="9" fontId="2" fillId="0" borderId="1" xfId="11" applyFont="1" applyFill="1" applyBorder="1"/>
    <xf numFmtId="165" fontId="2" fillId="0" borderId="1" xfId="10" applyFont="1" applyFill="1" applyBorder="1" applyAlignment="1">
      <alignment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/>
    </xf>
    <xf numFmtId="165" fontId="4" fillId="5" borderId="1" xfId="10" applyFont="1" applyFill="1" applyBorder="1" applyAlignment="1">
      <alignment horizontal="left"/>
    </xf>
    <xf numFmtId="9" fontId="4" fillId="5" borderId="1" xfId="11" applyFont="1" applyFill="1" applyBorder="1" applyAlignment="1">
      <alignment horizontal="center"/>
    </xf>
    <xf numFmtId="0" fontId="2" fillId="6" borderId="1" xfId="1" applyFont="1" applyFill="1" applyBorder="1" applyAlignment="1">
      <alignment vertical="top"/>
    </xf>
    <xf numFmtId="0" fontId="2" fillId="6" borderId="1" xfId="1" quotePrefix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horizontal="center" vertical="top" wrapText="1"/>
    </xf>
    <xf numFmtId="0" fontId="4" fillId="6" borderId="1" xfId="1" applyFont="1" applyFill="1" applyBorder="1"/>
    <xf numFmtId="0" fontId="2" fillId="6" borderId="1" xfId="1" applyFont="1" applyFill="1" applyBorder="1" applyAlignment="1">
      <alignment horizontal="left" vertical="top"/>
    </xf>
    <xf numFmtId="0" fontId="2" fillId="6" borderId="1" xfId="1" applyFont="1" applyFill="1" applyBorder="1"/>
    <xf numFmtId="165" fontId="2" fillId="6" borderId="1" xfId="10" applyFont="1" applyFill="1" applyBorder="1"/>
    <xf numFmtId="165" fontId="2" fillId="6" borderId="1" xfId="10" applyFont="1" applyFill="1" applyBorder="1" applyAlignment="1">
      <alignment horizontal="center" vertical="center"/>
    </xf>
    <xf numFmtId="9" fontId="2" fillId="6" borderId="1" xfId="10" applyNumberFormat="1" applyFont="1" applyFill="1" applyBorder="1" applyAlignment="1">
      <alignment horizontal="center" vertical="center"/>
    </xf>
    <xf numFmtId="165" fontId="2" fillId="0" borderId="1" xfId="10" applyFont="1" applyFill="1" applyBorder="1" applyAlignment="1">
      <alignment horizontal="center" vertical="center"/>
    </xf>
    <xf numFmtId="9" fontId="5" fillId="6" borderId="1" xfId="10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/>
    </xf>
    <xf numFmtId="168" fontId="1" fillId="0" borderId="1" xfId="1" applyNumberFormat="1" applyFont="1" applyBorder="1" applyAlignment="1">
      <alignment horizontal="right"/>
    </xf>
    <xf numFmtId="0" fontId="11" fillId="0" borderId="5" xfId="1" applyFont="1" applyFill="1" applyBorder="1" applyAlignment="1">
      <alignment horizontal="left"/>
    </xf>
    <xf numFmtId="0" fontId="4" fillId="4" borderId="1" xfId="9" applyFont="1" applyFill="1" applyBorder="1" applyAlignment="1">
      <alignment horizontal="center" vertical="top" wrapText="1"/>
    </xf>
    <xf numFmtId="165" fontId="4" fillId="4" borderId="1" xfId="10" applyFont="1" applyFill="1" applyBorder="1" applyAlignment="1">
      <alignment horizontal="center" vertical="center"/>
    </xf>
    <xf numFmtId="9" fontId="4" fillId="4" borderId="1" xfId="10" applyNumberFormat="1" applyFont="1" applyFill="1" applyBorder="1" applyAlignment="1">
      <alignment horizontal="center" vertical="center"/>
    </xf>
    <xf numFmtId="9" fontId="6" fillId="4" borderId="1" xfId="10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right"/>
    </xf>
    <xf numFmtId="165" fontId="4" fillId="4" borderId="1" xfId="10" applyFont="1" applyFill="1" applyBorder="1"/>
    <xf numFmtId="9" fontId="2" fillId="6" borderId="1" xfId="11" applyFont="1" applyFill="1" applyBorder="1" applyAlignment="1">
      <alignment horizontal="center" vertical="center"/>
    </xf>
    <xf numFmtId="0" fontId="1" fillId="0" borderId="5" xfId="13" applyFont="1" applyFill="1" applyBorder="1" applyAlignment="1">
      <alignment horizontal="left"/>
    </xf>
    <xf numFmtId="165" fontId="4" fillId="4" borderId="1" xfId="9" applyNumberFormat="1" applyFont="1" applyFill="1" applyBorder="1" applyAlignment="1">
      <alignment horizontal="left" vertical="top" wrapText="1"/>
    </xf>
    <xf numFmtId="9" fontId="4" fillId="4" borderId="1" xfId="11" applyFont="1" applyFill="1" applyBorder="1" applyAlignment="1">
      <alignment horizontal="center" vertical="top" wrapText="1"/>
    </xf>
    <xf numFmtId="43" fontId="4" fillId="4" borderId="1" xfId="12" applyFont="1" applyFill="1" applyBorder="1" applyAlignment="1">
      <alignment horizontal="center" vertical="center" wrapText="1"/>
    </xf>
    <xf numFmtId="0" fontId="2" fillId="0" borderId="0" xfId="1" applyFont="1" applyFill="1"/>
    <xf numFmtId="0" fontId="1" fillId="0" borderId="5" xfId="14" applyFont="1" applyFill="1" applyBorder="1" applyAlignment="1">
      <alignment horizontal="left" vertical="center" wrapText="1"/>
    </xf>
    <xf numFmtId="2" fontId="1" fillId="0" borderId="5" xfId="14" applyNumberFormat="1" applyFont="1" applyFill="1" applyBorder="1" applyAlignment="1">
      <alignment horizontal="left" vertical="center" wrapText="1"/>
    </xf>
    <xf numFmtId="2" fontId="1" fillId="0" borderId="5" xfId="14" applyNumberFormat="1" applyFont="1" applyFill="1" applyBorder="1" applyAlignment="1">
      <alignment horizontal="left" vertical="center"/>
    </xf>
    <xf numFmtId="165" fontId="2" fillId="6" borderId="2" xfId="10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65" fontId="1" fillId="0" borderId="2" xfId="1" applyNumberFormat="1" applyFont="1" applyBorder="1" applyAlignment="1">
      <alignment vertical="center"/>
    </xf>
    <xf numFmtId="165" fontId="2" fillId="0" borderId="2" xfId="10" applyFont="1" applyFill="1" applyBorder="1" applyAlignment="1">
      <alignment vertical="center"/>
    </xf>
    <xf numFmtId="165" fontId="2" fillId="6" borderId="4" xfId="10" applyFont="1" applyFill="1" applyBorder="1" applyAlignment="1">
      <alignment vertical="center"/>
    </xf>
    <xf numFmtId="165" fontId="2" fillId="6" borderId="3" xfId="10" applyFont="1" applyFill="1" applyBorder="1" applyAlignment="1">
      <alignment vertical="center"/>
    </xf>
    <xf numFmtId="2" fontId="1" fillId="0" borderId="7" xfId="14" applyNumberFormat="1" applyFont="1" applyFill="1" applyBorder="1" applyAlignment="1">
      <alignment horizontal="left" vertical="center"/>
    </xf>
    <xf numFmtId="165" fontId="2" fillId="6" borderId="2" xfId="10" applyFont="1" applyFill="1" applyBorder="1" applyAlignment="1">
      <alignment horizontal="center" vertical="center"/>
    </xf>
    <xf numFmtId="9" fontId="2" fillId="6" borderId="2" xfId="10" applyNumberFormat="1" applyFont="1" applyFill="1" applyBorder="1" applyAlignment="1">
      <alignment horizontal="center" vertical="center"/>
    </xf>
    <xf numFmtId="165" fontId="2" fillId="0" borderId="2" xfId="10" applyFont="1" applyFill="1" applyBorder="1" applyAlignment="1">
      <alignment horizontal="center" vertical="center"/>
    </xf>
    <xf numFmtId="9" fontId="5" fillId="6" borderId="2" xfId="10" applyNumberFormat="1" applyFont="1" applyFill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/>
    </xf>
    <xf numFmtId="165" fontId="2" fillId="0" borderId="2" xfId="10" applyFont="1" applyFill="1" applyBorder="1"/>
    <xf numFmtId="0" fontId="2" fillId="0" borderId="5" xfId="8" applyFont="1" applyFill="1" applyBorder="1" applyAlignment="1">
      <alignment vertical="center" wrapText="1"/>
    </xf>
    <xf numFmtId="169" fontId="2" fillId="0" borderId="0" xfId="12" applyNumberFormat="1" applyFont="1"/>
    <xf numFmtId="0" fontId="4" fillId="8" borderId="1" xfId="1" applyFont="1" applyFill="1" applyBorder="1"/>
    <xf numFmtId="0" fontId="4" fillId="8" borderId="6" xfId="9" applyFont="1" applyFill="1" applyBorder="1" applyAlignment="1">
      <alignment horizontal="left" vertical="top" wrapText="1"/>
    </xf>
    <xf numFmtId="43" fontId="4" fillId="8" borderId="1" xfId="1" applyNumberFormat="1" applyFont="1" applyFill="1" applyBorder="1" applyAlignment="1">
      <alignment horizontal="left" vertical="top"/>
    </xf>
    <xf numFmtId="9" fontId="4" fillId="8" borderId="1" xfId="11" applyFont="1" applyFill="1" applyBorder="1" applyAlignment="1">
      <alignment horizontal="center" vertical="center"/>
    </xf>
    <xf numFmtId="165" fontId="4" fillId="8" borderId="2" xfId="10" applyFont="1" applyFill="1" applyBorder="1"/>
    <xf numFmtId="0" fontId="2" fillId="0" borderId="5" xfId="8" applyFont="1" applyFill="1" applyBorder="1">
      <alignment vertical="center"/>
    </xf>
    <xf numFmtId="2" fontId="2" fillId="0" borderId="1" xfId="1" applyNumberFormat="1" applyFont="1" applyBorder="1"/>
    <xf numFmtId="0" fontId="2" fillId="6" borderId="1" xfId="1" applyFont="1" applyFill="1" applyBorder="1" applyAlignment="1">
      <alignment horizontal="right"/>
    </xf>
    <xf numFmtId="0" fontId="10" fillId="6" borderId="1" xfId="1" applyFont="1" applyFill="1" applyBorder="1"/>
    <xf numFmtId="0" fontId="2" fillId="5" borderId="1" xfId="1" applyFont="1" applyFill="1" applyBorder="1"/>
    <xf numFmtId="0" fontId="4" fillId="5" borderId="1" xfId="1" applyFont="1" applyFill="1" applyBorder="1" applyAlignment="1">
      <alignment horizontal="left" vertical="top"/>
    </xf>
    <xf numFmtId="43" fontId="4" fillId="5" borderId="1" xfId="1" applyNumberFormat="1" applyFont="1" applyFill="1" applyBorder="1" applyAlignment="1">
      <alignment horizontal="left" vertical="top"/>
    </xf>
    <xf numFmtId="0" fontId="8" fillId="5" borderId="1" xfId="1" applyFont="1" applyFill="1" applyBorder="1" applyAlignment="1">
      <alignment horizontal="left"/>
    </xf>
    <xf numFmtId="165" fontId="4" fillId="5" borderId="2" xfId="10" applyFont="1" applyFill="1" applyBorder="1"/>
    <xf numFmtId="0" fontId="2" fillId="0" borderId="0" xfId="1" applyFont="1" applyFill="1" applyBorder="1"/>
    <xf numFmtId="0" fontId="2" fillId="0" borderId="0" xfId="14" applyFont="1"/>
    <xf numFmtId="0" fontId="4" fillId="0" borderId="0" xfId="14" applyFont="1" applyBorder="1" applyAlignment="1">
      <alignment horizontal="left"/>
    </xf>
    <xf numFmtId="0" fontId="4" fillId="2" borderId="1" xfId="14" applyFont="1" applyFill="1" applyBorder="1" applyAlignment="1">
      <alignment horizontal="left" vertical="top" wrapText="1"/>
    </xf>
    <xf numFmtId="0" fontId="4" fillId="2" borderId="1" xfId="14" applyFont="1" applyFill="1" applyBorder="1" applyAlignment="1">
      <alignment vertical="top" wrapText="1"/>
    </xf>
    <xf numFmtId="0" fontId="2" fillId="0" borderId="0" xfId="14" applyFont="1" applyBorder="1" applyAlignment="1">
      <alignment vertical="top" wrapText="1"/>
    </xf>
    <xf numFmtId="0" fontId="4" fillId="2" borderId="1" xfId="14" applyFont="1" applyFill="1" applyBorder="1" applyAlignment="1">
      <alignment horizontal="center" vertical="top" wrapText="1"/>
    </xf>
    <xf numFmtId="0" fontId="4" fillId="0" borderId="1" xfId="14" applyFont="1" applyFill="1" applyBorder="1" applyAlignment="1">
      <alignment horizontal="center" vertical="center" wrapText="1"/>
    </xf>
    <xf numFmtId="0" fontId="4" fillId="0" borderId="1" xfId="14" applyFont="1" applyFill="1" applyBorder="1" applyAlignment="1">
      <alignment horizontal="center" vertical="top" wrapText="1"/>
    </xf>
    <xf numFmtId="0" fontId="2" fillId="0" borderId="1" xfId="14" applyFont="1" applyFill="1" applyBorder="1" applyAlignment="1">
      <alignment horizontal="center" vertical="center" wrapText="1"/>
    </xf>
    <xf numFmtId="43" fontId="9" fillId="0" borderId="1" xfId="12" applyFont="1" applyFill="1" applyBorder="1"/>
    <xf numFmtId="165" fontId="2" fillId="0" borderId="3" xfId="10" applyFont="1" applyFill="1" applyBorder="1" applyAlignment="1">
      <alignment vertical="center"/>
    </xf>
    <xf numFmtId="170" fontId="9" fillId="0" borderId="1" xfId="12" applyNumberFormat="1" applyFont="1" applyFill="1" applyBorder="1"/>
    <xf numFmtId="170" fontId="13" fillId="0" borderId="0" xfId="12" applyNumberFormat="1" applyFont="1" applyFill="1" applyBorder="1"/>
    <xf numFmtId="9" fontId="4" fillId="5" borderId="1" xfId="11" applyFont="1" applyFill="1" applyBorder="1" applyAlignment="1">
      <alignment horizontal="center" vertical="center"/>
    </xf>
    <xf numFmtId="0" fontId="4" fillId="3" borderId="1" xfId="14" applyFont="1" applyFill="1" applyBorder="1" applyAlignment="1">
      <alignment horizontal="left" vertical="top" wrapText="1"/>
    </xf>
    <xf numFmtId="0" fontId="4" fillId="0" borderId="1" xfId="14" applyFont="1" applyBorder="1" applyAlignment="1">
      <alignment horizontal="left"/>
    </xf>
    <xf numFmtId="165" fontId="1" fillId="0" borderId="1" xfId="14" applyNumberFormat="1" applyFont="1" applyBorder="1" applyAlignment="1">
      <alignment horizontal="right"/>
    </xf>
    <xf numFmtId="0" fontId="2" fillId="0" borderId="0" xfId="14" applyFont="1" applyAlignment="1">
      <alignment vertical="center"/>
    </xf>
    <xf numFmtId="165" fontId="2" fillId="0" borderId="1" xfId="10" applyFont="1" applyFill="1" applyBorder="1" applyAlignment="1">
      <alignment horizontal="left" vertical="center"/>
    </xf>
    <xf numFmtId="165" fontId="4" fillId="0" borderId="2" xfId="10" applyFont="1" applyFill="1" applyBorder="1" applyAlignment="1">
      <alignment horizontal="left" vertical="top"/>
    </xf>
    <xf numFmtId="165" fontId="1" fillId="0" borderId="2" xfId="14" applyNumberFormat="1" applyFont="1" applyBorder="1" applyAlignment="1">
      <alignment horizontal="right"/>
    </xf>
    <xf numFmtId="0" fontId="14" fillId="0" borderId="5" xfId="1" applyFont="1" applyFill="1" applyBorder="1" applyAlignment="1">
      <alignment horizontal="left"/>
    </xf>
    <xf numFmtId="0" fontId="2" fillId="0" borderId="1" xfId="14" applyFont="1" applyBorder="1"/>
    <xf numFmtId="165" fontId="4" fillId="4" borderId="3" xfId="10" applyFont="1" applyFill="1" applyBorder="1" applyAlignment="1">
      <alignment horizontal="center" vertical="center"/>
    </xf>
    <xf numFmtId="9" fontId="4" fillId="4" borderId="3" xfId="10" applyNumberFormat="1" applyFont="1" applyFill="1" applyBorder="1" applyAlignment="1">
      <alignment horizontal="center" vertical="center"/>
    </xf>
    <xf numFmtId="0" fontId="2" fillId="4" borderId="0" xfId="14" applyFont="1" applyFill="1"/>
    <xf numFmtId="0" fontId="4" fillId="4" borderId="3" xfId="9" applyFont="1" applyFill="1" applyBorder="1" applyAlignment="1">
      <alignment horizontal="left" vertical="top" wrapText="1"/>
    </xf>
    <xf numFmtId="9" fontId="6" fillId="4" borderId="3" xfId="10" applyNumberFormat="1" applyFont="1" applyFill="1" applyBorder="1" applyAlignment="1">
      <alignment horizontal="center" vertical="center"/>
    </xf>
    <xf numFmtId="165" fontId="7" fillId="4" borderId="3" xfId="14" applyNumberFormat="1" applyFont="1" applyFill="1" applyBorder="1" applyAlignment="1">
      <alignment horizontal="right"/>
    </xf>
    <xf numFmtId="165" fontId="4" fillId="4" borderId="3" xfId="10" applyFont="1" applyFill="1" applyBorder="1"/>
    <xf numFmtId="0" fontId="2" fillId="0" borderId="0" xfId="14" applyFont="1" applyFill="1"/>
    <xf numFmtId="0" fontId="2" fillId="0" borderId="0" xfId="14" applyFont="1" applyFill="1" applyAlignment="1">
      <alignment vertical="center"/>
    </xf>
    <xf numFmtId="165" fontId="1" fillId="0" borderId="2" xfId="14" applyNumberFormat="1" applyFont="1" applyBorder="1" applyAlignment="1">
      <alignment vertical="center"/>
    </xf>
    <xf numFmtId="165" fontId="7" fillId="8" borderId="2" xfId="14" applyNumberFormat="1" applyFont="1" applyFill="1" applyBorder="1" applyAlignment="1">
      <alignment horizontal="right"/>
    </xf>
    <xf numFmtId="43" fontId="2" fillId="0" borderId="2" xfId="10" applyNumberFormat="1" applyFont="1" applyFill="1" applyBorder="1"/>
    <xf numFmtId="2" fontId="2" fillId="6" borderId="1" xfId="1" applyNumberFormat="1" applyFont="1" applyFill="1" applyBorder="1" applyAlignment="1">
      <alignment vertical="top"/>
    </xf>
    <xf numFmtId="165" fontId="4" fillId="5" borderId="1" xfId="10" applyFont="1" applyFill="1" applyBorder="1"/>
    <xf numFmtId="43" fontId="2" fillId="0" borderId="0" xfId="12" applyFont="1"/>
    <xf numFmtId="43" fontId="2" fillId="0" borderId="0" xfId="14" applyNumberFormat="1" applyFont="1"/>
    <xf numFmtId="43" fontId="4" fillId="0" borderId="0" xfId="12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0" xfId="1" applyFont="1" applyFill="1" applyBorder="1"/>
    <xf numFmtId="0" fontId="17" fillId="0" borderId="0" xfId="1" applyFont="1" applyFill="1" applyBorder="1"/>
    <xf numFmtId="0" fontId="17" fillId="0" borderId="0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Continuous"/>
    </xf>
    <xf numFmtId="0" fontId="18" fillId="0" borderId="0" xfId="8" applyFont="1" applyAlignment="1">
      <alignment horizontal="centerContinuous" vertical="center"/>
    </xf>
    <xf numFmtId="0" fontId="17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Continuous" vertical="top"/>
    </xf>
    <xf numFmtId="0" fontId="18" fillId="0" borderId="0" xfId="1" applyFont="1" applyBorder="1" applyAlignment="1">
      <alignment horizontal="centerContinuous" vertical="top"/>
    </xf>
    <xf numFmtId="0" fontId="19" fillId="0" borderId="0" xfId="1" applyFont="1" applyFill="1" applyBorder="1" applyAlignment="1">
      <alignment horizontal="center"/>
    </xf>
    <xf numFmtId="0" fontId="19" fillId="0" borderId="0" xfId="1" applyFont="1" applyFill="1" applyBorder="1" applyAlignment="1">
      <alignment horizontal="centerContinuous"/>
    </xf>
    <xf numFmtId="0" fontId="19" fillId="6" borderId="0" xfId="8" applyFont="1" applyFill="1">
      <alignment vertical="center"/>
    </xf>
    <xf numFmtId="0" fontId="17" fillId="6" borderId="0" xfId="8" applyFont="1" applyFill="1">
      <alignment vertical="center"/>
    </xf>
    <xf numFmtId="0" fontId="17" fillId="0" borderId="0" xfId="8" applyFont="1" applyFill="1">
      <alignment vertical="center"/>
    </xf>
    <xf numFmtId="0" fontId="19" fillId="0" borderId="0" xfId="8" applyFont="1" applyFill="1">
      <alignment vertical="center"/>
    </xf>
    <xf numFmtId="0" fontId="19" fillId="9" borderId="2" xfId="14" applyFont="1" applyFill="1" applyBorder="1" applyAlignment="1">
      <alignment horizontal="center" vertical="center" wrapText="1"/>
    </xf>
    <xf numFmtId="0" fontId="19" fillId="9" borderId="1" xfId="14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16" fontId="20" fillId="2" borderId="1" xfId="1" applyNumberFormat="1" applyFont="1" applyFill="1" applyBorder="1" applyAlignment="1">
      <alignment horizontal="center" vertical="center" wrapText="1"/>
    </xf>
    <xf numFmtId="0" fontId="19" fillId="9" borderId="2" xfId="14" applyFont="1" applyFill="1" applyBorder="1" applyAlignment="1">
      <alignment horizontal="center" vertical="center"/>
    </xf>
    <xf numFmtId="0" fontId="17" fillId="0" borderId="2" xfId="14" applyFont="1" applyFill="1" applyBorder="1" applyAlignment="1">
      <alignment horizontal="center" vertical="center" wrapText="1"/>
    </xf>
    <xf numFmtId="0" fontId="17" fillId="0" borderId="2" xfId="14" applyFont="1" applyFill="1" applyBorder="1" applyAlignment="1">
      <alignment vertical="center" wrapText="1"/>
    </xf>
    <xf numFmtId="2" fontId="17" fillId="0" borderId="1" xfId="14" applyNumberFormat="1" applyFont="1" applyBorder="1" applyAlignment="1">
      <alignment horizontal="center" vertical="center"/>
    </xf>
    <xf numFmtId="0" fontId="17" fillId="0" borderId="1" xfId="14" applyFont="1" applyFill="1" applyBorder="1" applyAlignment="1">
      <alignment vertical="center" wrapText="1"/>
    </xf>
    <xf numFmtId="0" fontId="17" fillId="0" borderId="1" xfId="14" applyFont="1" applyFill="1" applyBorder="1" applyAlignment="1">
      <alignment horizontal="center" vertical="center" wrapText="1"/>
    </xf>
    <xf numFmtId="0" fontId="17" fillId="6" borderId="1" xfId="14" applyFont="1" applyFill="1" applyBorder="1" applyAlignment="1">
      <alignment vertical="center" wrapText="1"/>
    </xf>
    <xf numFmtId="2" fontId="17" fillId="0" borderId="1" xfId="15" applyNumberFormat="1" applyFont="1" applyBorder="1" applyAlignment="1">
      <alignment horizontal="center" vertical="center"/>
    </xf>
    <xf numFmtId="0" fontId="19" fillId="0" borderId="8" xfId="14" applyFont="1" applyFill="1" applyBorder="1" applyAlignment="1">
      <alignment vertical="center" wrapText="1"/>
    </xf>
    <xf numFmtId="2" fontId="19" fillId="0" borderId="1" xfId="14" applyNumberFormat="1" applyFont="1" applyBorder="1" applyAlignment="1">
      <alignment horizontal="center" vertical="center"/>
    </xf>
    <xf numFmtId="0" fontId="19" fillId="0" borderId="1" xfId="14" applyFont="1" applyFill="1" applyBorder="1" applyAlignment="1">
      <alignment vertical="center" wrapText="1"/>
    </xf>
    <xf numFmtId="0" fontId="19" fillId="0" borderId="1" xfId="14" applyFont="1" applyFill="1" applyBorder="1" applyAlignment="1">
      <alignment vertical="center"/>
    </xf>
    <xf numFmtId="0" fontId="20" fillId="3" borderId="0" xfId="1" applyFont="1" applyFill="1" applyBorder="1"/>
    <xf numFmtId="0" fontId="21" fillId="0" borderId="0" xfId="1" applyFont="1" applyFill="1" applyBorder="1" applyProtection="1"/>
    <xf numFmtId="0" fontId="19" fillId="0" borderId="1" xfId="14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165" fontId="2" fillId="0" borderId="2" xfId="10" applyFont="1" applyFill="1" applyBorder="1" applyAlignment="1">
      <alignment horizontal="center" vertical="center"/>
    </xf>
    <xf numFmtId="165" fontId="2" fillId="0" borderId="3" xfId="10" applyFont="1" applyFill="1" applyBorder="1" applyAlignment="1">
      <alignment horizontal="center" vertical="center"/>
    </xf>
    <xf numFmtId="166" fontId="2" fillId="0" borderId="2" xfId="10" applyNumberFormat="1" applyFont="1" applyFill="1" applyBorder="1" applyAlignment="1">
      <alignment horizontal="center" vertical="center"/>
    </xf>
    <xf numFmtId="166" fontId="2" fillId="0" borderId="4" xfId="10" applyNumberFormat="1" applyFont="1" applyFill="1" applyBorder="1" applyAlignment="1">
      <alignment horizontal="center" vertical="center"/>
    </xf>
    <xf numFmtId="166" fontId="2" fillId="0" borderId="3" xfId="10" applyNumberFormat="1" applyFont="1" applyFill="1" applyBorder="1" applyAlignment="1">
      <alignment horizontal="center" vertical="center"/>
    </xf>
    <xf numFmtId="43" fontId="2" fillId="0" borderId="2" xfId="12" applyFont="1" applyFill="1" applyBorder="1" applyAlignment="1">
      <alignment horizontal="center" vertical="center" wrapText="1"/>
    </xf>
    <xf numFmtId="43" fontId="2" fillId="0" borderId="4" xfId="12" applyFont="1" applyFill="1" applyBorder="1" applyAlignment="1">
      <alignment horizontal="center" vertical="center" wrapText="1"/>
    </xf>
    <xf numFmtId="43" fontId="2" fillId="0" borderId="3" xfId="12" applyFont="1" applyFill="1" applyBorder="1" applyAlignment="1">
      <alignment horizontal="center" vertical="center" wrapText="1"/>
    </xf>
    <xf numFmtId="43" fontId="2" fillId="0" borderId="2" xfId="12" applyFont="1" applyFill="1" applyBorder="1" applyAlignment="1">
      <alignment horizontal="center" vertical="top" wrapText="1"/>
    </xf>
    <xf numFmtId="43" fontId="2" fillId="0" borderId="3" xfId="12" applyFont="1" applyFill="1" applyBorder="1" applyAlignment="1">
      <alignment horizontal="center" vertical="top" wrapText="1"/>
    </xf>
    <xf numFmtId="165" fontId="2" fillId="0" borderId="4" xfId="10" applyFont="1" applyFill="1" applyBorder="1" applyAlignment="1">
      <alignment horizontal="center" vertical="center"/>
    </xf>
    <xf numFmtId="43" fontId="2" fillId="0" borderId="4" xfId="12" applyFont="1" applyFill="1" applyBorder="1" applyAlignment="1">
      <alignment horizontal="center" vertical="top" wrapText="1"/>
    </xf>
    <xf numFmtId="165" fontId="2" fillId="0" borderId="2" xfId="10" applyFont="1" applyFill="1" applyBorder="1" applyAlignment="1">
      <alignment horizontal="center"/>
    </xf>
    <xf numFmtId="165" fontId="2" fillId="0" borderId="3" xfId="10" applyFont="1" applyFill="1" applyBorder="1" applyAlignment="1">
      <alignment horizontal="center"/>
    </xf>
    <xf numFmtId="166" fontId="2" fillId="0" borderId="2" xfId="10" applyNumberFormat="1" applyFont="1" applyFill="1" applyBorder="1" applyAlignment="1">
      <alignment horizontal="center"/>
    </xf>
    <xf numFmtId="166" fontId="2" fillId="0" borderId="3" xfId="10" applyNumberFormat="1" applyFont="1" applyFill="1" applyBorder="1" applyAlignment="1">
      <alignment horizontal="center"/>
    </xf>
    <xf numFmtId="165" fontId="2" fillId="0" borderId="4" xfId="10" applyFont="1" applyFill="1" applyBorder="1" applyAlignment="1">
      <alignment horizontal="center"/>
    </xf>
    <xf numFmtId="166" fontId="2" fillId="0" borderId="4" xfId="10" applyNumberFormat="1" applyFont="1" applyFill="1" applyBorder="1" applyAlignment="1">
      <alignment horizontal="center"/>
    </xf>
    <xf numFmtId="165" fontId="2" fillId="6" borderId="2" xfId="10" applyFont="1" applyFill="1" applyBorder="1" applyAlignment="1">
      <alignment horizontal="center" vertical="center"/>
    </xf>
    <xf numFmtId="165" fontId="2" fillId="6" borderId="4" xfId="10" applyFont="1" applyFill="1" applyBorder="1" applyAlignment="1">
      <alignment horizontal="center" vertical="center"/>
    </xf>
    <xf numFmtId="165" fontId="2" fillId="6" borderId="3" xfId="10" applyFont="1" applyFill="1" applyBorder="1" applyAlignment="1">
      <alignment horizontal="center" vertical="center"/>
    </xf>
    <xf numFmtId="9" fontId="2" fillId="6" borderId="2" xfId="10" applyNumberFormat="1" applyFont="1" applyFill="1" applyBorder="1" applyAlignment="1">
      <alignment horizontal="center" vertical="center"/>
    </xf>
    <xf numFmtId="9" fontId="2" fillId="6" borderId="4" xfId="10" applyNumberFormat="1" applyFont="1" applyFill="1" applyBorder="1" applyAlignment="1">
      <alignment horizontal="center" vertical="center"/>
    </xf>
    <xf numFmtId="9" fontId="2" fillId="6" borderId="3" xfId="10" applyNumberFormat="1" applyFont="1" applyFill="1" applyBorder="1" applyAlignment="1">
      <alignment horizontal="center" vertical="center"/>
    </xf>
    <xf numFmtId="9" fontId="5" fillId="6" borderId="2" xfId="10" applyNumberFormat="1" applyFont="1" applyFill="1" applyBorder="1" applyAlignment="1">
      <alignment horizontal="center" vertical="center"/>
    </xf>
    <xf numFmtId="9" fontId="5" fillId="6" borderId="4" xfId="10" applyNumberFormat="1" applyFont="1" applyFill="1" applyBorder="1" applyAlignment="1">
      <alignment horizontal="center" vertical="center"/>
    </xf>
    <xf numFmtId="9" fontId="5" fillId="6" borderId="3" xfId="10" applyNumberFormat="1" applyFont="1" applyFill="1" applyBorder="1" applyAlignment="1">
      <alignment horizontal="center" vertical="center"/>
    </xf>
    <xf numFmtId="0" fontId="4" fillId="0" borderId="0" xfId="14" applyFont="1" applyBorder="1" applyAlignment="1">
      <alignment horizontal="left"/>
    </xf>
    <xf numFmtId="43" fontId="4" fillId="0" borderId="2" xfId="14" applyNumberFormat="1" applyFont="1" applyFill="1" applyBorder="1" applyAlignment="1">
      <alignment horizontal="center" vertical="top" wrapText="1"/>
    </xf>
    <xf numFmtId="43" fontId="4" fillId="0" borderId="4" xfId="14" applyNumberFormat="1" applyFont="1" applyFill="1" applyBorder="1" applyAlignment="1">
      <alignment horizontal="center" vertical="top" wrapText="1"/>
    </xf>
    <xf numFmtId="43" fontId="4" fillId="0" borderId="3" xfId="14" applyNumberFormat="1" applyFont="1" applyFill="1" applyBorder="1" applyAlignment="1">
      <alignment horizontal="center" vertical="top" wrapText="1"/>
    </xf>
    <xf numFmtId="165" fontId="1" fillId="0" borderId="2" xfId="14" applyNumberFormat="1" applyFont="1" applyBorder="1" applyAlignment="1">
      <alignment horizontal="center" vertical="center"/>
    </xf>
    <xf numFmtId="165" fontId="1" fillId="0" borderId="4" xfId="14" applyNumberFormat="1" applyFont="1" applyBorder="1" applyAlignment="1">
      <alignment horizontal="center" vertical="center"/>
    </xf>
    <xf numFmtId="165" fontId="1" fillId="0" borderId="3" xfId="14" applyNumberFormat="1" applyFont="1" applyBorder="1" applyAlignment="1">
      <alignment horizontal="center" vertical="center"/>
    </xf>
    <xf numFmtId="165" fontId="1" fillId="0" borderId="2" xfId="14" applyNumberFormat="1" applyFont="1" applyBorder="1" applyAlignment="1">
      <alignment horizontal="center"/>
    </xf>
    <xf numFmtId="165" fontId="1" fillId="0" borderId="3" xfId="14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</cellXfs>
  <cellStyles count="16">
    <cellStyle name="Comma 12" xfId="4"/>
    <cellStyle name="Comma 12 2" xfId="10"/>
    <cellStyle name="Comma 2" xfId="6"/>
    <cellStyle name="Comma 3" xfId="12"/>
    <cellStyle name="Comma 93" xfId="15"/>
    <cellStyle name="Normal" xfId="0" builtinId="0"/>
    <cellStyle name="Normal 10" xfId="7"/>
    <cellStyle name="Normal 10 2" xfId="14"/>
    <cellStyle name="Normal 2" xfId="1"/>
    <cellStyle name="Normal 2 2" xfId="2"/>
    <cellStyle name="Normal 3 2 2" xfId="3"/>
    <cellStyle name="Normal 3 2 2 2" xfId="9"/>
    <cellStyle name="Normal 5 2" xfId="13"/>
    <cellStyle name="Normal_FORMATS 5 YEAR ALOKE 2 2" xfId="8"/>
    <cellStyle name="Percent 2" xfId="5"/>
    <cellStyle name="Percent 2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76" Type="http://schemas.openxmlformats.org/officeDocument/2006/relationships/externalLink" Target="externalLinks/externalLink69.xml"/><Relationship Id="rId84" Type="http://schemas.openxmlformats.org/officeDocument/2006/relationships/externalLink" Target="externalLinks/externalLink77.xml"/><Relationship Id="rId89" Type="http://schemas.openxmlformats.org/officeDocument/2006/relationships/externalLink" Target="externalLinks/externalLink8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79" Type="http://schemas.openxmlformats.org/officeDocument/2006/relationships/externalLink" Target="externalLinks/externalLink72.xml"/><Relationship Id="rId87" Type="http://schemas.openxmlformats.org/officeDocument/2006/relationships/externalLink" Target="externalLinks/externalLink80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90" Type="http://schemas.openxmlformats.org/officeDocument/2006/relationships/externalLink" Target="externalLinks/externalLink83.xml"/><Relationship Id="rId95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externalLink" Target="externalLinks/externalLink70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3.xml"/><Relationship Id="rId85" Type="http://schemas.openxmlformats.org/officeDocument/2006/relationships/externalLink" Target="externalLinks/externalLink78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91" Type="http://schemas.openxmlformats.org/officeDocument/2006/relationships/externalLink" Target="externalLinks/externalLink8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kedia\AppData\Local\Microsoft\Windows\Temporary%20Internet%20Files\Content.Outlook\2JFMFI1J\Users\skedia\AppData\Local\Microsoft\Windows\Temporary%20Internet%20Files\Content.Outlook\B8CQ6G8S\201-04REL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st%20Year%20Q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GGL\GGL%20quarters\GGL%20Ind%20AS%20FS%20Template%20%2001%2006%202016-OBS%20format%20v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GGL/GGL%20quarters/GGL%20Ind%20AS%20FS%20Template%20%2001%2006%202016-OBS%20format%20v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-04REL-Fin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GRID%20Energy/Work/MSPGCL%20True%20Up%20Fy%202010-11/Earlier%20Orders/EXCEL%20MODELS%20FINAL/PwC_MSPGCL_20.12.201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ID%20Energy\Work\MSPGCL%20True%20Up%20Fy%202010-11\Earlier%20Orders\EXCEL%20MODELS%20FINAL\PwC_MSPGCL_20.12.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GRID%20Energy/Work/MSPGCL%20True%20Up%20Fy%202010-11/Earlier%20Orders/EXCEL%20MODELS%20FINAL/PwC_MSPGCL_20.12.201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67%20(MYT%20III)/File%2067A%20(MTR-%20MYT%20III)/Revised%20Petition/To%20MERC_19.06.2018/Annexure%201%20Petition%20formats%20for%20existing%20and%20New%20stations/Consolidated%20MTR%20formats_20-06-2018_FINAL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btps%20temp%20data\EFFY\Effy-Cost%20DD\Yearly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-04REL-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Balance%20sheet-IGAAP_AdaniEnt1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HPCL%20Documents\Financials\March%20-%2017\Standalone\Accounts\HPCL%20Ind%20AS%20Financials%20March%202017%2026%20May%202017%201109hr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HPCL%20Documents/Financials/March%20-%2017/Standalone/Accounts/HPCL%20Ind%20AS%20Financials%20March%202017%2026%20May%202017%201109hr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ocuments/MSPGCL%20FY12%20ARR%20Petition%20and%20Model%2031Mar11/ARR%20formats%20SM%2029Mar1940_old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Users\skedia\Documents\MSPGCL%20FY12%20ARR%20Petition%20and%20Model%2031Mar11\ARR%20formats%20SM%2029Mar1940_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201-04REL-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esktop/MSPGCL%20Main%20Folder/Revised%20True-up%20&amp;%20APR/Workings/Annexure%202_revised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Users\skedia\Desktop\MSPGCL%20Main%20Folder\Revised%20True-up%20&amp;%20APR\Workings\Annexure%202_revised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h1\EMAIL\Performance\PERFORMANCE\ocm\Yearly_perf\OCMJAN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1-Projects%20In%20Hand/DFID/ARR%202003-04/Arr%20Petition%202003-04/For%20Submission/ARR%20Forms%20For%20Submission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bank\1-Projects%20In%20Hand\DFID\ARR%202003-04\Arr%20Petition%202003-04\For%20Submission\ARR%20Forms%20For%20Submissi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Databank/1-Projects%20In%20Hand/DFID/ARR%202003-04/Arr%20Petition%202003-04/For%20Submission/ARR%20Forms%20For%20Submissio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urag\My%20Documents\petitions\Petition%20for%20trans%20ARR.doc\Databank\1-Projects%20In%20Hand\DFID\ARR%202003-04\Arr%20Petition%202003-04\For%20Submission\ARR%20Forms%20For%20Submissio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A892C\ARR%20Forms%20For%20Submission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E(IP)\sagar%20JE\New\Statement\Statement%202%20Average%20Sale%20ing%20Price\amit\MERC\sagar%20JE\SUBMENU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hilH\AppData\Local\Microsoft\Windows\INetCache\Content.Outlook\Q6WT6HHH\JE(IP)\sagar%20JE\New\Statement\Statement%202%20Average%20Sale%20ing%20Price\amit\MERC\sagar%20JE\SUBMENU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AkhilH/AppData/Local/Microsoft/Windows/INetCache/Content.Outlook/Q6WT6HHH/JE(IP)/sagar%20JE/New/Statement/Statement%202%20Average%20Sale%20ing%20Price/amit/MERC/sagar%20JE/SUBMENU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E(IP)\sagar%20JE\New\Changes%20in%20format%20D\amit\MERC\sagar%20JE\SUBMENU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er's%20folder/MSEB/Tariff%20Filing%202003-04/Outputs/Models/Working%20Models/old/Dispatch%202.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meer's%20folder\MSEB\Tariff%20Filing%202003-04\Outputs\Models\Working%20Models\old\Dispatch%202.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Sameer's%20folder/MSEB/Tariff%20Filing%202003-04/Outputs/Models/Working%20Models/old/Dispatch%202.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37%20%20(%20Other%20Utilities%20Petitions%20&amp;%20Appeal%20)/MSEDCL/MSEDC%20MYT%20IV/Mahadiscom/002_Annexures/002_ANNEXURE-1_Reguatory-Formats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%2073%20%20(%20MERC_296%20of%202019%20-%20MYT%204%20-%20FY%202021-22%20to%2024-25%20Petition%20)/Consolidated%20MYT%20petition%20Dec%202019/To%20MERC/Annexures/11.%20Annexure-11%20Formats/True-up%20&amp;%20MYT%20Summary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 t="str">
            <v xml:space="preserve">ESTIMATE FOR INSTALLATION OF ADDITIONAL 1X40MVA 132/33KV TRANSFORMER AT EXISTING EHV SUBSTATION 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>
        <row r="38">
          <cell r="A38" t="str">
            <v xml:space="preserve">ESTIMATE FOR INSTALLATION OF ADDITIONAL 1X40MVA 132/33KV TRANSFORMER AT EXISTING EHV SUBSTATION </v>
          </cell>
        </row>
      </sheetData>
      <sheetData sheetId="50">
        <row r="38">
          <cell r="A38" t="str">
            <v xml:space="preserve">ESTIMATE FOR INSTALLATION OF ADDITIONAL 1X40MVA 132/33KV TRANSFORMER AT EXISTING EHV SUBSTATION </v>
          </cell>
        </row>
      </sheetData>
      <sheetData sheetId="51">
        <row r="38">
          <cell r="A38" t="str">
            <v xml:space="preserve">ESTIMATE FOR INSTALLATION OF ADDITIONAL 1X40MVA 132/33KV TRANSFORMER AT EXISTING EHV SUBSTATION 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38">
          <cell r="A38">
            <v>0</v>
          </cell>
        </row>
      </sheetData>
      <sheetData sheetId="65">
        <row r="38">
          <cell r="A38" t="str">
            <v xml:space="preserve">ESTIMATE FOR INSTALLATION OF ADDITIONAL 1X40MVA 132/33KV TRANSFORMER AT EXISTING EHV SUBSTATION </v>
          </cell>
        </row>
      </sheetData>
      <sheetData sheetId="66">
        <row r="38">
          <cell r="A38">
            <v>0</v>
          </cell>
        </row>
      </sheetData>
      <sheetData sheetId="67">
        <row r="38">
          <cell r="A38">
            <v>0</v>
          </cell>
        </row>
      </sheetData>
      <sheetData sheetId="68">
        <row r="38">
          <cell r="A38" t="str">
            <v xml:space="preserve">ESTIMATE FOR INSTALLATION OF ADDITIONAL 1X40MVA 132/33KV TRANSFORMER AT EXISTING EHV SUBSTATION </v>
          </cell>
        </row>
      </sheetData>
      <sheetData sheetId="69">
        <row r="38">
          <cell r="A38" t="str">
            <v xml:space="preserve">ESTIMATE FOR INSTALLATION OF ADDITIONAL 1X40MVA 132/33KV TRANSFORMER AT EXISTING EHV SUBSTATION </v>
          </cell>
        </row>
      </sheetData>
      <sheetData sheetId="70">
        <row r="38">
          <cell r="A38" t="str">
            <v xml:space="preserve">ESTIMATE FOR INSTALLATION OF ADDITIONAL 1X40MVA 132/33KV TRANSFORMER AT EXISTING EHV SUBSTATION </v>
          </cell>
        </row>
      </sheetData>
      <sheetData sheetId="71">
        <row r="38">
          <cell r="A38" t="str">
            <v xml:space="preserve">ESTIMATE FOR INSTALLATION OF ADDITIONAL 1X40MVA 132/33KV TRANSFORMER AT EXISTING EHV SUBSTATION </v>
          </cell>
        </row>
      </sheetData>
      <sheetData sheetId="72">
        <row r="38">
          <cell r="A38" t="str">
            <v xml:space="preserve">ESTIMATE FOR INSTALLATION OF ADDITIONAL 1X40MVA 132/33KV TRANSFORMER AT EXISTING EHV SUBSTATION </v>
          </cell>
        </row>
      </sheetData>
      <sheetData sheetId="73">
        <row r="38">
          <cell r="A38" t="str">
            <v xml:space="preserve">ESTIMATE FOR INSTALLATION OF ADDITIONAL 1X40MVA 132/33KV TRANSFORMER AT EXISTING EHV SUBSTATION </v>
          </cell>
        </row>
      </sheetData>
      <sheetData sheetId="74">
        <row r="38">
          <cell r="A38" t="str">
            <v xml:space="preserve">ESTIMATE FOR INSTALLATION OF ADDITIONAL 1X40MVA 132/33KV TRANSFORMER AT EXISTING EHV SUBSTATION </v>
          </cell>
        </row>
      </sheetData>
      <sheetData sheetId="75">
        <row r="38">
          <cell r="A38" t="str">
            <v xml:space="preserve">ESTIMATE FOR INSTALLATION OF ADDITIONAL 1X40MVA 132/33KV TRANSFORMER AT EXISTING EHV SUBSTATION </v>
          </cell>
        </row>
      </sheetData>
      <sheetData sheetId="76">
        <row r="38">
          <cell r="A38" t="str">
            <v xml:space="preserve">ESTIMATE FOR INSTALLATION OF ADDITIONAL 1X40MVA 132/33KV TRANSFORMER AT EXISTING EHV SUBSTATION </v>
          </cell>
        </row>
      </sheetData>
      <sheetData sheetId="77">
        <row r="38">
          <cell r="A38" t="str">
            <v xml:space="preserve">ESTIMATE FOR INSTALLATION OF ADDITIONAL 1X40MVA 132/33KV TRANSFORMER AT EXISTING EHV SUBSTATION </v>
          </cell>
        </row>
      </sheetData>
      <sheetData sheetId="78">
        <row r="38">
          <cell r="A38" t="str">
            <v xml:space="preserve">ESTIMATE FOR INSTALLATION OF ADDITIONAL 1X40MVA 132/33KV TRANSFORMER AT EXISTING EHV SUBSTATION 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>
            <v>0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>
            <v>0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 t="str">
            <v xml:space="preserve">ESTIMATE FOR INSTALLATION OF ADDITIONAL 1X40MVA 132/33KV TRANSFORMER AT EXISTING EHV SUBSTATION 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 t="str">
            <v xml:space="preserve">ESTIMATE FOR INSTALLATION OF ADDITIONAL 1X40MVA 132/33KV TRANSFORMER AT EXISTING EHV SUBSTATION 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38">
          <cell r="A38" t="str">
            <v xml:space="preserve">ESTIMATE FOR INSTALLATION OF ADDITIONAL 1X40MVA 132/33KV TRANSFORMER AT EXISTING EHV SUBSTATION </v>
          </cell>
        </row>
      </sheetData>
      <sheetData sheetId="132">
        <row r="38">
          <cell r="A38" t="str">
            <v xml:space="preserve">ESTIMATE FOR INSTALLATION OF ADDITIONAL 1X40MVA 132/33KV TRANSFORMER AT EXISTING EHV SUBSTATION </v>
          </cell>
        </row>
      </sheetData>
      <sheetData sheetId="133">
        <row r="38">
          <cell r="A38" t="str">
            <v xml:space="preserve">ESTIMATE FOR INSTALLATION OF ADDITIONAL 1X40MVA 132/33KV TRANSFORMER AT EXISTING EHV SUBSTATION </v>
          </cell>
        </row>
      </sheetData>
      <sheetData sheetId="134">
        <row r="38">
          <cell r="A38" t="str">
            <v xml:space="preserve">ESTIMATE FOR INSTALLATION OF ADDITIONAL 1X40MVA 132/33KV TRANSFORMER AT EXISTING EHV SUBSTATION </v>
          </cell>
        </row>
      </sheetData>
      <sheetData sheetId="135">
        <row r="38">
          <cell r="A38" t="str">
            <v xml:space="preserve">ESTIMATE FOR INSTALLATION OF ADDITIONAL 1X40MVA 132/33KV TRANSFORMER AT EXISTING EHV SUBSTATION </v>
          </cell>
        </row>
      </sheetData>
      <sheetData sheetId="136">
        <row r="38">
          <cell r="A38" t="str">
            <v xml:space="preserve">ESTIMATE FOR INSTALLATION OF ADDITIONAL 1X40MVA 132/33KV TRANSFORMER AT EXISTING EHV SUBSTATION </v>
          </cell>
        </row>
      </sheetData>
      <sheetData sheetId="137">
        <row r="38">
          <cell r="A38" t="str">
            <v xml:space="preserve">ESTIMATE FOR INSTALLATION OF ADDITIONAL 1X40MVA 132/33KV TRANSFORMER AT EXISTING EHV SUBSTATION </v>
          </cell>
        </row>
      </sheetData>
      <sheetData sheetId="138">
        <row r="38">
          <cell r="A38" t="str">
            <v xml:space="preserve">ESTIMATE FOR INSTALLATION OF ADDITIONAL 1X40MVA 132/33KV TRANSFORMER AT EXISTING EHV SUBSTATION </v>
          </cell>
        </row>
      </sheetData>
      <sheetData sheetId="139">
        <row r="38">
          <cell r="A38" t="str">
            <v xml:space="preserve">ESTIMATE FOR INSTALLATION OF ADDITIONAL 1X40MVA 132/33KV TRANSFORMER AT EXISTING EHV SUBSTATION </v>
          </cell>
        </row>
      </sheetData>
      <sheetData sheetId="140">
        <row r="38">
          <cell r="A38" t="str">
            <v xml:space="preserve">ESTIMATE FOR INSTALLATION OF ADDITIONAL 1X40MVA 132/33KV TRANSFORMER AT EXISTING EHV SUBSTATION </v>
          </cell>
        </row>
      </sheetData>
      <sheetData sheetId="141">
        <row r="38">
          <cell r="A38" t="str">
            <v xml:space="preserve">ESTIMATE FOR INSTALLATION OF ADDITIONAL 1X40MVA 132/33KV TRANSFORMER AT EXISTING EHV SUBSTATION </v>
          </cell>
        </row>
      </sheetData>
      <sheetData sheetId="142">
        <row r="38">
          <cell r="A38" t="str">
            <v xml:space="preserve">ESTIMATE FOR INSTALLATION OF ADDITIONAL 1X40MVA 132/33KV TRANSFORMER AT EXISTING EHV SUBSTATION </v>
          </cell>
        </row>
      </sheetData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38">
          <cell r="A38" t="str">
            <v xml:space="preserve">ESTIMATE FOR INSTALLATION OF ADDITIONAL 1X40MVA 132/33KV TRANSFORMER AT EXISTING EHV SUBSTATION </v>
          </cell>
        </row>
      </sheetData>
      <sheetData sheetId="154">
        <row r="38">
          <cell r="A38">
            <v>0</v>
          </cell>
        </row>
      </sheetData>
      <sheetData sheetId="155">
        <row r="38">
          <cell r="A38" t="str">
            <v xml:space="preserve">ESTIMATE FOR INSTALLATION OF ADDITIONAL 1X40MVA 132/33KV TRANSFORMER AT EXISTING EHV SUBSTATION </v>
          </cell>
        </row>
      </sheetData>
      <sheetData sheetId="156">
        <row r="38">
          <cell r="A38">
            <v>0</v>
          </cell>
        </row>
      </sheetData>
      <sheetData sheetId="157">
        <row r="38">
          <cell r="A38" t="str">
            <v xml:space="preserve">ESTIMATE FOR INSTALLATION OF ADDITIONAL 1X40MVA 132/33KV TRANSFORMER AT EXISTING EHV SUBSTATION </v>
          </cell>
        </row>
      </sheetData>
      <sheetData sheetId="158">
        <row r="38">
          <cell r="A38">
            <v>0</v>
          </cell>
        </row>
      </sheetData>
      <sheetData sheetId="159">
        <row r="38">
          <cell r="A38" t="str">
            <v xml:space="preserve">ESTIMATE FOR INSTALLATION OF ADDITIONAL 1X40MVA 132/33KV TRANSFORMER AT EXISTING EHV SUBSTATION </v>
          </cell>
        </row>
      </sheetData>
      <sheetData sheetId="160">
        <row r="38">
          <cell r="A38" t="str">
            <v xml:space="preserve">ESTIMATE FOR INSTALLATION OF ADDITIONAL 1X40MVA 132/33KV TRANSFORMER AT EXISTING EHV SUBSTATION </v>
          </cell>
        </row>
      </sheetData>
      <sheetData sheetId="161">
        <row r="38">
          <cell r="A38" t="str">
            <v xml:space="preserve">ESTIMATE FOR INSTALLATION OF ADDITIONAL 1X40MVA 132/33KV TRANSFORMER AT EXISTING EHV SUBSTATION </v>
          </cell>
        </row>
      </sheetData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 refreshError="1"/>
      <sheetData sheetId="164" refreshError="1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/>
      <sheetData sheetId="127">
        <row r="35">
          <cell r="E35">
            <v>55724.666666666672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po-log - curr. rate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  <sheetName val="????(?????)"/>
      <sheetName val="teo model"/>
      <sheetName val="Mas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>
        <row r="30">
          <cell r="V30">
            <v>27.489999999999995</v>
          </cell>
        </row>
      </sheetData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>
        <row r="46">
          <cell r="N46">
            <v>109.63484374647501</v>
          </cell>
        </row>
      </sheetData>
      <sheetData sheetId="4"/>
      <sheetData sheetId="5"/>
      <sheetData sheetId="6">
        <row r="40">
          <cell r="H40">
            <v>167.06208303402022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"/>
      <sheetName val="Sheet1"/>
      <sheetName val="1997-1998"/>
      <sheetName val="1998-1999"/>
      <sheetName val="1999-2000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2009-10"/>
      <sheetName val="2010-11"/>
      <sheetName val="2011-12"/>
      <sheetName val="2012-13"/>
      <sheetName val="2013-14"/>
      <sheetName val="2014-15"/>
      <sheetName val="2014-15-U-2ESD"/>
      <sheetName val="Yly-Gen"/>
      <sheetName val="Data"/>
      <sheetName val="Since Comm,"/>
      <sheetName val="History Data"/>
      <sheetName val="Gen.Data 87-97"/>
      <sheetName val="C.F., C.V. &amp; H.R."/>
      <sheetName val="Gen., Coal Factor, Heat Rate"/>
      <sheetName val="SAP-Data"/>
      <sheetName val="Assumptions"/>
      <sheetName val="Assumption_PwC"/>
      <sheetName val="Since_Comm,"/>
      <sheetName val="History_Data"/>
      <sheetName val="Gen_Data_87-97"/>
      <sheetName val="C_F_,_C_V__&amp;_H_R_"/>
      <sheetName val="Gen_,_Coal_Factor,_Heat_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2000-01"/>
      <sheetName val="F2_1(Bhu)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1(Cha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F2_1(Kor)"/>
      <sheetName val="F2_2(Kor)"/>
      <sheetName val="F2_3(Kor)"/>
      <sheetName val="F2_6(Kor)"/>
      <sheetName val="F3_1(Kor)"/>
      <sheetName val="F3_2(Kor)"/>
      <sheetName val="F3_3(Kor)"/>
      <sheetName val="F5_1(Kor)"/>
      <sheetName val="F5_2(Kor)"/>
      <sheetName val="F5_3(Kor)"/>
      <sheetName val="F5_4(Kor)"/>
      <sheetName val="F2_1(Paras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1(Parli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1(Kha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1(Nasi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2(Nasi)"/>
      <sheetName val="F5_3(Nasi)"/>
      <sheetName val="F5_4(Nasi)"/>
      <sheetName val="F2_1(Uran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3(PuneHydro)"/>
      <sheetName val="F5_4(PuneHydro)"/>
      <sheetName val="F5_3(NasikHydro)"/>
      <sheetName val="F5_4(NasikHydro)"/>
      <sheetName val="F5_3(Koyna)"/>
      <sheetName val="F5_4(Koyna)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Assumptions"/>
      <sheetName val="Discom Details"/>
      <sheetName val="A 3.7"/>
      <sheetName val="C.S.GENERATION"/>
      <sheetName val="Sch-3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">
          <cell r="D1">
            <v>0</v>
          </cell>
        </row>
      </sheetData>
      <sheetData sheetId="35">
        <row r="1">
          <cell r="D1">
            <v>0</v>
          </cell>
        </row>
      </sheetData>
      <sheetData sheetId="36">
        <row r="1">
          <cell r="D1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">
          <cell r="D1">
            <v>0</v>
          </cell>
        </row>
      </sheetData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">
          <cell r="D1">
            <v>0</v>
          </cell>
        </row>
      </sheetData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>
        <row r="1">
          <cell r="D1">
            <v>0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Level_qty"/>
      <sheetName val="F2_1(Bhu)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1(Cha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F2_1(Kor)"/>
      <sheetName val="F2_2(Kor)"/>
      <sheetName val="F2_3(Kor)"/>
      <sheetName val="F2_6(Kor)"/>
      <sheetName val="F3_1(Kor)"/>
      <sheetName val="F3_2(Kor)"/>
      <sheetName val="F3_3(Kor)"/>
      <sheetName val="F5_1(Kor)"/>
      <sheetName val="F5_2(Kor)"/>
      <sheetName val="F5_3(Kor)"/>
      <sheetName val="F5_4(Kor)"/>
      <sheetName val="F2_1(Paras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1(Parli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1(Kha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1(Nasi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2(Nasi)"/>
      <sheetName val="F5_3(Nasi)"/>
      <sheetName val="F5_4(Nasi)"/>
      <sheetName val="F2_1(Uran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3(PuneHydro)"/>
      <sheetName val="F5_4(PuneHydro)"/>
      <sheetName val="F5_3(NasikHydro)"/>
      <sheetName val="F5_4(NasikHydro)"/>
      <sheetName val="F5_3(Koyna)"/>
      <sheetName val="F5_4(Koyna)"/>
    </sheetNames>
    <sheetDataSet>
      <sheetData sheetId="0"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2000-01"/>
      <sheetName val="04REL"/>
      <sheetName val="Inputs &amp; Assumptions"/>
      <sheetName val="Daily_input"/>
      <sheetName val="Daily_report"/>
      <sheetName val="Title"/>
      <sheetName val="CAPI_01-0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151">
          <cell r="E151">
            <v>-30000</v>
          </cell>
        </row>
      </sheetData>
      <sheetData sheetId="153">
        <row r="151">
          <cell r="E151">
            <v>-30000</v>
          </cell>
        </row>
      </sheetData>
      <sheetData sheetId="154">
        <row r="151">
          <cell r="E151">
            <v>-30000</v>
          </cell>
        </row>
      </sheetData>
      <sheetData sheetId="155">
        <row r="151">
          <cell r="E151">
            <v>-30000</v>
          </cell>
        </row>
      </sheetData>
      <sheetData sheetId="156">
        <row r="151">
          <cell r="E151">
            <v>-30000</v>
          </cell>
        </row>
      </sheetData>
      <sheetData sheetId="157">
        <row r="151">
          <cell r="E151">
            <v>-30000</v>
          </cell>
        </row>
      </sheetData>
      <sheetData sheetId="158">
        <row r="151">
          <cell r="E151">
            <v>-30000</v>
          </cell>
        </row>
      </sheetData>
      <sheetData sheetId="159">
        <row r="151">
          <cell r="E151">
            <v>-30000</v>
          </cell>
        </row>
      </sheetData>
      <sheetData sheetId="160">
        <row r="151">
          <cell r="E151">
            <v>-30000</v>
          </cell>
        </row>
      </sheetData>
      <sheetData sheetId="161">
        <row r="151">
          <cell r="E151">
            <v>-30000</v>
          </cell>
        </row>
      </sheetData>
      <sheetData sheetId="162">
        <row r="151">
          <cell r="E151">
            <v>-30000</v>
          </cell>
        </row>
      </sheetData>
      <sheetData sheetId="163">
        <row r="151">
          <cell r="E151">
            <v>-30000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>
        <row r="2">
          <cell r="A2" t="str">
            <v>AUD</v>
          </cell>
        </row>
      </sheetData>
      <sheetData sheetId="204">
        <row r="151">
          <cell r="E151">
            <v>-30000</v>
          </cell>
        </row>
      </sheetData>
      <sheetData sheetId="205">
        <row r="151">
          <cell r="E151">
            <v>-30000</v>
          </cell>
        </row>
      </sheetData>
      <sheetData sheetId="206">
        <row r="151">
          <cell r="E151">
            <v>-30000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>
        <row r="151">
          <cell r="E151">
            <v>-30000</v>
          </cell>
        </row>
      </sheetData>
      <sheetData sheetId="217">
        <row r="151">
          <cell r="E151">
            <v>-30000</v>
          </cell>
        </row>
      </sheetData>
      <sheetData sheetId="218">
        <row r="151">
          <cell r="E151">
            <v>-30000</v>
          </cell>
        </row>
      </sheetData>
      <sheetData sheetId="219">
        <row r="151">
          <cell r="E151">
            <v>-30000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form_x0000__x0000__x0000__x0000"/>
      <sheetName val="Assumptions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"/>
      <sheetName val="Interest 30-11-01 not PA 7%"/>
      <sheetName val="x-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form_x0000__x0000__x0000__x0000__x0000__x0000__x0000__x0000__x0000__x0000__x0000__x0000__x0000_"/>
      <sheetName val=""/>
      <sheetName val="form?????????????"/>
      <sheetName val="SUMMERY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dpc cost"/>
      <sheetName val="form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form_x0000__x0000__x0000__x0000__x0000__x0000__x0000__x0000__x0000__x0000__x0000__x0000__x0000_"/>
      <sheetName val=""/>
      <sheetName val="form?????????????"/>
      <sheetName val="SUMMERY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dpc cost"/>
      <sheetName val="form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_x0000__x0000__x0000__x0000"/>
      <sheetName val="Assumptions"/>
      <sheetName val="form_x005f_x0000__x005f_x0000__x005f_x0000__x0000"/>
      <sheetName val="form_x005f_x0000_"/>
      <sheetName val="form?"/>
      <sheetName val="Ag LF"/>
      <sheetName val="Executive Summary -Thermal"/>
      <sheetName val="Stationwise Thermal &amp; Hydel Gen"/>
      <sheetName val="TWELVE"/>
      <sheetName val="form_"/>
      <sheetName val="all"/>
      <sheetName val="overall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Discom Details"/>
      <sheetName val="data"/>
      <sheetName val="First information "/>
      <sheetName val="annexture-g1"/>
      <sheetName val="PART C"/>
      <sheetName val="Sheet1"/>
      <sheetName val="Part A General"/>
      <sheetName val="feasibility require"/>
      <sheetName val="form_x0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S22">
            <v>8062500</v>
          </cell>
        </row>
        <row r="24">
          <cell r="O24">
            <v>47654.15475291801</v>
          </cell>
          <cell r="Q24">
            <v>255325.5</v>
          </cell>
        </row>
        <row r="25">
          <cell r="O25">
            <v>185987.68461901034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S39">
            <v>39777.550000000003</v>
          </cell>
        </row>
        <row r="40">
          <cell r="O40">
            <v>43631.294999999998</v>
          </cell>
          <cell r="S40">
            <v>6775</v>
          </cell>
        </row>
        <row r="41">
          <cell r="O41">
            <v>224381.02499999999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S62">
            <v>159750</v>
          </cell>
        </row>
        <row r="63">
          <cell r="O63">
            <v>102326.755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S76">
            <v>881516.7</v>
          </cell>
        </row>
        <row r="80">
          <cell r="Q80">
            <v>3698581.55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Q118">
            <v>114635108</v>
          </cell>
        </row>
        <row r="119">
          <cell r="O119">
            <v>1714673.5847526488</v>
          </cell>
          <cell r="Q119">
            <v>62775738</v>
          </cell>
        </row>
        <row r="126">
          <cell r="O126">
            <v>1712345.5056905327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Q148">
            <v>33528.99</v>
          </cell>
        </row>
        <row r="149">
          <cell r="O149">
            <v>24980.535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 3_7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Loan Position"/>
      <sheetName val=""/>
      <sheetName val="D-3 Detail"/>
      <sheetName val="CE"/>
    </sheetNames>
    <sheetDataSet>
      <sheetData sheetId="0">
        <row r="35">
          <cell r="I35">
            <v>63490.540060935658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ise4 (7)"/>
      <sheetName val="EDWise4 (6)"/>
      <sheetName val="EDWise4 (5)"/>
      <sheetName val="EDWise4 (4)"/>
      <sheetName val="EDWise4 (3)"/>
      <sheetName val="EDWise4 (2)"/>
      <sheetName val="EDWise5"/>
      <sheetName val="EDWise4"/>
      <sheetName val="div_abtotal 011106 (3)"/>
      <sheetName val="EDWise5(2)"/>
      <sheetName val="Sheet1"/>
      <sheetName val="MenuSheet"/>
      <sheetName val="EDWise"/>
      <sheetName val="EDWiseTotal CAP R&amp;M"/>
      <sheetName val="EDWise4 (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P2" t="str">
            <v>&amp;Zone</v>
          </cell>
          <cell r="Q2">
            <v>1</v>
          </cell>
        </row>
        <row r="3">
          <cell r="P3" t="str">
            <v>ED - I</v>
          </cell>
          <cell r="Q3">
            <v>2</v>
          </cell>
        </row>
        <row r="4">
          <cell r="P4" t="str">
            <v xml:space="preserve">Bhandup (U) </v>
          </cell>
          <cell r="Q4">
            <v>3</v>
          </cell>
        </row>
        <row r="5">
          <cell r="P5" t="str">
            <v>Thane</v>
          </cell>
          <cell r="Q5">
            <v>4</v>
          </cell>
        </row>
        <row r="6">
          <cell r="P6" t="str">
            <v>Wagle Estate</v>
          </cell>
          <cell r="Q6">
            <v>5</v>
          </cell>
        </row>
        <row r="7">
          <cell r="P7" t="str">
            <v>Kalwa</v>
          </cell>
          <cell r="Q7">
            <v>5</v>
          </cell>
        </row>
        <row r="8">
          <cell r="P8" t="str">
            <v>RST</v>
          </cell>
          <cell r="Q8">
            <v>5</v>
          </cell>
        </row>
        <row r="9">
          <cell r="P9" t="str">
            <v>Thane (U)</v>
          </cell>
          <cell r="Q9">
            <v>5</v>
          </cell>
        </row>
        <row r="10">
          <cell r="P10" t="str">
            <v>Bhandup (U)</v>
          </cell>
          <cell r="Q10">
            <v>5</v>
          </cell>
        </row>
        <row r="11">
          <cell r="P11" t="str">
            <v>Mulund</v>
          </cell>
          <cell r="Q11">
            <v>5</v>
          </cell>
        </row>
        <row r="12">
          <cell r="P12" t="str">
            <v>Vashi</v>
          </cell>
          <cell r="Q12">
            <v>4</v>
          </cell>
        </row>
        <row r="13">
          <cell r="P13" t="str">
            <v>Vashi</v>
          </cell>
          <cell r="Q13">
            <v>5</v>
          </cell>
        </row>
        <row r="14">
          <cell r="P14" t="str">
            <v>Panvel (U)</v>
          </cell>
          <cell r="Q14">
            <v>5</v>
          </cell>
        </row>
        <row r="15">
          <cell r="P15" t="str">
            <v>Nerul</v>
          </cell>
          <cell r="Q15">
            <v>5</v>
          </cell>
        </row>
        <row r="16">
          <cell r="P16" t="str">
            <v>Kalyan</v>
          </cell>
          <cell r="Q16">
            <v>3</v>
          </cell>
        </row>
        <row r="17">
          <cell r="P17" t="str">
            <v xml:space="preserve">Kalyan - I </v>
          </cell>
          <cell r="Q17">
            <v>4</v>
          </cell>
        </row>
        <row r="18">
          <cell r="P18" t="str">
            <v>Dombivali</v>
          </cell>
          <cell r="Q18">
            <v>5</v>
          </cell>
        </row>
        <row r="19">
          <cell r="P19" t="str">
            <v>Kalyan(E)</v>
          </cell>
          <cell r="Q19">
            <v>5</v>
          </cell>
        </row>
        <row r="20">
          <cell r="P20" t="str">
            <v>Kalyan(W)</v>
          </cell>
          <cell r="Q20">
            <v>5</v>
          </cell>
        </row>
        <row r="21">
          <cell r="P21" t="str">
            <v>Kalyan - II</v>
          </cell>
          <cell r="Q21">
            <v>4</v>
          </cell>
        </row>
        <row r="22">
          <cell r="P22" t="str">
            <v>Ulhasnagar-I</v>
          </cell>
          <cell r="Q22">
            <v>5</v>
          </cell>
        </row>
        <row r="23">
          <cell r="P23" t="str">
            <v>Ulhasnagar-II</v>
          </cell>
          <cell r="Q23">
            <v>5</v>
          </cell>
        </row>
        <row r="24">
          <cell r="P24" t="str">
            <v>Kalyan( R )</v>
          </cell>
          <cell r="Q24">
            <v>5</v>
          </cell>
        </row>
        <row r="25">
          <cell r="P25" t="str">
            <v>Pen</v>
          </cell>
          <cell r="Q25">
            <v>4</v>
          </cell>
        </row>
        <row r="26">
          <cell r="P26" t="str">
            <v>Goregaon</v>
          </cell>
          <cell r="Q26">
            <v>5</v>
          </cell>
        </row>
        <row r="27">
          <cell r="P27" t="str">
            <v>Panvel ( R )</v>
          </cell>
          <cell r="Q27">
            <v>5</v>
          </cell>
        </row>
        <row r="28">
          <cell r="P28" t="str">
            <v>Vasai</v>
          </cell>
          <cell r="Q28">
            <v>4</v>
          </cell>
        </row>
        <row r="29">
          <cell r="P29" t="str">
            <v>O '&amp;'  M Dn Vasai.</v>
          </cell>
          <cell r="Q29">
            <v>5</v>
          </cell>
        </row>
        <row r="30">
          <cell r="P30" t="str">
            <v>Virar</v>
          </cell>
          <cell r="Q30">
            <v>5</v>
          </cell>
        </row>
        <row r="31">
          <cell r="P31" t="str">
            <v>Palgar</v>
          </cell>
          <cell r="Q31">
            <v>5</v>
          </cell>
        </row>
        <row r="32">
          <cell r="P32" t="str">
            <v>Konkan</v>
          </cell>
          <cell r="Q32">
            <v>3</v>
          </cell>
        </row>
        <row r="33">
          <cell r="P33" t="str">
            <v>Ratnagiri</v>
          </cell>
          <cell r="Q33">
            <v>4</v>
          </cell>
        </row>
        <row r="34">
          <cell r="P34" t="str">
            <v>Chiplun</v>
          </cell>
          <cell r="Q34">
            <v>5</v>
          </cell>
        </row>
        <row r="35">
          <cell r="P35" t="str">
            <v>Ratnagiri</v>
          </cell>
          <cell r="Q35">
            <v>5</v>
          </cell>
        </row>
        <row r="36">
          <cell r="P36" t="str">
            <v>Sindhudurg</v>
          </cell>
          <cell r="Q36">
            <v>4</v>
          </cell>
        </row>
        <row r="37">
          <cell r="P37" t="str">
            <v>Kudal</v>
          </cell>
          <cell r="Q37">
            <v>5</v>
          </cell>
        </row>
        <row r="38">
          <cell r="P38" t="str">
            <v>Kankavali</v>
          </cell>
          <cell r="Q38">
            <v>5</v>
          </cell>
        </row>
        <row r="39">
          <cell r="P39" t="str">
            <v>&amp;ED-II</v>
          </cell>
          <cell r="Q39">
            <v>2</v>
          </cell>
        </row>
        <row r="40">
          <cell r="P40" t="str">
            <v xml:space="preserve">Pune </v>
          </cell>
          <cell r="Q40">
            <v>3</v>
          </cell>
        </row>
        <row r="41">
          <cell r="P41" t="str">
            <v>Ganeshkhind</v>
          </cell>
          <cell r="Q41">
            <v>4</v>
          </cell>
        </row>
        <row r="42">
          <cell r="P42" t="str">
            <v>Shivajinagar</v>
          </cell>
          <cell r="Q42">
            <v>5</v>
          </cell>
        </row>
        <row r="43">
          <cell r="P43" t="str">
            <v>Kothrud</v>
          </cell>
          <cell r="Q43">
            <v>5</v>
          </cell>
        </row>
        <row r="44">
          <cell r="P44" t="str">
            <v>Pimpri</v>
          </cell>
          <cell r="Q44">
            <v>5</v>
          </cell>
        </row>
        <row r="45">
          <cell r="P45" t="str">
            <v>Bhosari</v>
          </cell>
          <cell r="Q45">
            <v>5</v>
          </cell>
        </row>
        <row r="46">
          <cell r="P46" t="str">
            <v>Rastapeth</v>
          </cell>
          <cell r="Q46">
            <v>4</v>
          </cell>
        </row>
        <row r="47">
          <cell r="P47" t="str">
            <v>Bundgarden</v>
          </cell>
          <cell r="Q47">
            <v>5</v>
          </cell>
        </row>
        <row r="48">
          <cell r="P48" t="str">
            <v>Nagar Road</v>
          </cell>
          <cell r="Q48">
            <v>5</v>
          </cell>
        </row>
        <row r="49">
          <cell r="P49" t="str">
            <v>Padmavati</v>
          </cell>
          <cell r="Q49">
            <v>5</v>
          </cell>
        </row>
        <row r="50">
          <cell r="P50" t="str">
            <v>Parvati</v>
          </cell>
          <cell r="Q50">
            <v>5</v>
          </cell>
        </row>
        <row r="51">
          <cell r="P51" t="str">
            <v>Rastapeth</v>
          </cell>
          <cell r="Q51">
            <v>5</v>
          </cell>
        </row>
        <row r="52">
          <cell r="P52" t="str">
            <v>Pune Rural</v>
          </cell>
          <cell r="Q52">
            <v>4</v>
          </cell>
        </row>
        <row r="53">
          <cell r="P53" t="str">
            <v>Manchar</v>
          </cell>
          <cell r="Q53">
            <v>5</v>
          </cell>
        </row>
        <row r="54">
          <cell r="P54" t="str">
            <v>Baramati</v>
          </cell>
          <cell r="Q54">
            <v>5</v>
          </cell>
        </row>
        <row r="55">
          <cell r="P55" t="str">
            <v>Rajgurunagar</v>
          </cell>
          <cell r="Q55">
            <v>5</v>
          </cell>
        </row>
        <row r="56">
          <cell r="P56" t="str">
            <v>Mulshi</v>
          </cell>
          <cell r="Q56">
            <v>5</v>
          </cell>
        </row>
        <row r="57">
          <cell r="P57" t="str">
            <v>Kedgaon</v>
          </cell>
          <cell r="Q57">
            <v>5</v>
          </cell>
        </row>
        <row r="58">
          <cell r="P58" t="str">
            <v>Nashik</v>
          </cell>
          <cell r="Q58">
            <v>3</v>
          </cell>
        </row>
        <row r="59">
          <cell r="P59" t="str">
            <v>Nashik (U)</v>
          </cell>
          <cell r="Q59">
            <v>4</v>
          </cell>
        </row>
        <row r="60">
          <cell r="P60" t="str">
            <v>Nashik (U) - I</v>
          </cell>
          <cell r="Q60">
            <v>5</v>
          </cell>
        </row>
        <row r="61">
          <cell r="P61" t="str">
            <v>Nashik (U) - II</v>
          </cell>
          <cell r="Q61">
            <v>5</v>
          </cell>
        </row>
        <row r="62">
          <cell r="P62" t="str">
            <v>Nashik (R)</v>
          </cell>
          <cell r="Q62">
            <v>4</v>
          </cell>
        </row>
        <row r="63">
          <cell r="P63" t="str">
            <v>Nashik R</v>
          </cell>
          <cell r="Q63">
            <v>5</v>
          </cell>
        </row>
        <row r="64">
          <cell r="P64" t="str">
            <v xml:space="preserve">Chandwad R </v>
          </cell>
          <cell r="Q64">
            <v>5</v>
          </cell>
        </row>
        <row r="65">
          <cell r="P65" t="str">
            <v xml:space="preserve">Malegaon R </v>
          </cell>
          <cell r="Q65">
            <v>5</v>
          </cell>
        </row>
        <row r="66">
          <cell r="P66" t="str">
            <v>Malegaon UCR</v>
          </cell>
          <cell r="Q66">
            <v>5</v>
          </cell>
        </row>
        <row r="67">
          <cell r="P67" t="str">
            <v>Ahmednagar</v>
          </cell>
          <cell r="Q67">
            <v>4</v>
          </cell>
        </row>
        <row r="68">
          <cell r="P68" t="str">
            <v>Ahmednagar(UCR)</v>
          </cell>
          <cell r="Q68">
            <v>5</v>
          </cell>
        </row>
        <row r="69">
          <cell r="P69" t="str">
            <v>Ahmednagar( R)</v>
          </cell>
          <cell r="Q69">
            <v>5</v>
          </cell>
        </row>
        <row r="70">
          <cell r="P70" t="str">
            <v>Karjat</v>
          </cell>
          <cell r="Q70">
            <v>5</v>
          </cell>
        </row>
        <row r="71">
          <cell r="P71" t="str">
            <v>Sangamner</v>
          </cell>
          <cell r="Q71">
            <v>5</v>
          </cell>
        </row>
        <row r="72">
          <cell r="P72" t="str">
            <v>Jalgaon</v>
          </cell>
          <cell r="Q72">
            <v>4</v>
          </cell>
        </row>
        <row r="73">
          <cell r="P73" t="str">
            <v>Jalgaon UCR</v>
          </cell>
          <cell r="Q73">
            <v>5</v>
          </cell>
        </row>
        <row r="74">
          <cell r="P74" t="str">
            <v>Bhusawal</v>
          </cell>
          <cell r="Q74">
            <v>5</v>
          </cell>
        </row>
        <row r="75">
          <cell r="P75" t="str">
            <v>Chalisgaon</v>
          </cell>
          <cell r="Q75">
            <v>5</v>
          </cell>
        </row>
        <row r="76">
          <cell r="P76" t="str">
            <v>Dharangaon</v>
          </cell>
          <cell r="Q76">
            <v>5</v>
          </cell>
        </row>
        <row r="77">
          <cell r="P77" t="str">
            <v>Pachora</v>
          </cell>
          <cell r="Q77">
            <v>5</v>
          </cell>
        </row>
        <row r="78">
          <cell r="P78" t="str">
            <v>Savda</v>
          </cell>
          <cell r="Q78">
            <v>5</v>
          </cell>
        </row>
        <row r="79">
          <cell r="P79" t="str">
            <v>Dhule</v>
          </cell>
          <cell r="Q79">
            <v>4</v>
          </cell>
        </row>
        <row r="80">
          <cell r="P80" t="str">
            <v>Dhule ( R )</v>
          </cell>
          <cell r="Q80">
            <v>5</v>
          </cell>
        </row>
        <row r="81">
          <cell r="P81" t="str">
            <v>Dhule UCR</v>
          </cell>
          <cell r="Q81">
            <v>5</v>
          </cell>
        </row>
        <row r="82">
          <cell r="P82" t="str">
            <v>Dondaicha</v>
          </cell>
          <cell r="Q82">
            <v>5</v>
          </cell>
        </row>
        <row r="83">
          <cell r="P83" t="str">
            <v>Nandurbar</v>
          </cell>
          <cell r="Q83">
            <v>5</v>
          </cell>
        </row>
        <row r="84">
          <cell r="P84" t="str">
            <v>Shahada</v>
          </cell>
          <cell r="Q84">
            <v>5</v>
          </cell>
        </row>
        <row r="85">
          <cell r="P85" t="str">
            <v>Kolhapur</v>
          </cell>
          <cell r="Q85">
            <v>3</v>
          </cell>
        </row>
        <row r="86">
          <cell r="P86" t="str">
            <v>Kolhapur</v>
          </cell>
          <cell r="Q86">
            <v>4</v>
          </cell>
        </row>
        <row r="87">
          <cell r="P87" t="str">
            <v>Kolhapur(U)</v>
          </cell>
          <cell r="Q87">
            <v>5</v>
          </cell>
        </row>
        <row r="88">
          <cell r="P88" t="str">
            <v>Kolhapur (R-I)</v>
          </cell>
          <cell r="Q88">
            <v>5</v>
          </cell>
        </row>
        <row r="89">
          <cell r="P89" t="str">
            <v>Kolhapur (R-II)</v>
          </cell>
          <cell r="Q89">
            <v>5</v>
          </cell>
        </row>
        <row r="90">
          <cell r="P90" t="str">
            <v>Gandhinglaj</v>
          </cell>
          <cell r="Q90">
            <v>5</v>
          </cell>
        </row>
        <row r="91">
          <cell r="P91" t="str">
            <v>Ichalkaranji</v>
          </cell>
          <cell r="Q91">
            <v>5</v>
          </cell>
        </row>
        <row r="92">
          <cell r="P92" t="str">
            <v>Jaysingpur</v>
          </cell>
          <cell r="Q92">
            <v>5</v>
          </cell>
        </row>
        <row r="93">
          <cell r="P93" t="str">
            <v>Sangli</v>
          </cell>
          <cell r="Q93">
            <v>4</v>
          </cell>
        </row>
        <row r="94">
          <cell r="P94" t="str">
            <v>Islampur</v>
          </cell>
          <cell r="Q94">
            <v>5</v>
          </cell>
        </row>
        <row r="95">
          <cell r="P95" t="str">
            <v>Sangli( R )</v>
          </cell>
          <cell r="Q95">
            <v>5</v>
          </cell>
        </row>
        <row r="96">
          <cell r="P96" t="str">
            <v>Sangli(U)</v>
          </cell>
          <cell r="Q96">
            <v>5</v>
          </cell>
        </row>
        <row r="97">
          <cell r="P97" t="str">
            <v>Vita</v>
          </cell>
          <cell r="Q97">
            <v>5</v>
          </cell>
        </row>
        <row r="98">
          <cell r="P98" t="str">
            <v>Solapur</v>
          </cell>
          <cell r="Q98">
            <v>4</v>
          </cell>
        </row>
        <row r="99">
          <cell r="P99" t="str">
            <v>Akluj</v>
          </cell>
          <cell r="Q99">
            <v>5</v>
          </cell>
        </row>
        <row r="100">
          <cell r="P100" t="str">
            <v>Barshi</v>
          </cell>
          <cell r="Q100">
            <v>5</v>
          </cell>
        </row>
        <row r="101">
          <cell r="P101" t="str">
            <v>Pandharkawada</v>
          </cell>
          <cell r="Q101">
            <v>5</v>
          </cell>
        </row>
        <row r="102">
          <cell r="P102" t="str">
            <v>Solapur( R )</v>
          </cell>
          <cell r="Q102">
            <v>5</v>
          </cell>
        </row>
        <row r="103">
          <cell r="P103" t="str">
            <v>Solapur(U)</v>
          </cell>
          <cell r="Q103">
            <v>5</v>
          </cell>
        </row>
        <row r="104">
          <cell r="P104" t="str">
            <v>Satara</v>
          </cell>
          <cell r="Q104">
            <v>4</v>
          </cell>
        </row>
        <row r="105">
          <cell r="P105" t="str">
            <v>Wai</v>
          </cell>
          <cell r="Q105">
            <v>5</v>
          </cell>
        </row>
        <row r="106">
          <cell r="P106" t="str">
            <v>Satara</v>
          </cell>
          <cell r="Q106">
            <v>5</v>
          </cell>
        </row>
        <row r="107">
          <cell r="P107" t="str">
            <v>Phaltan</v>
          </cell>
          <cell r="Q107">
            <v>5</v>
          </cell>
        </row>
        <row r="108">
          <cell r="P108" t="str">
            <v>Karad</v>
          </cell>
          <cell r="Q108">
            <v>5</v>
          </cell>
        </row>
        <row r="109">
          <cell r="P109" t="str">
            <v>Latur</v>
          </cell>
          <cell r="Q109">
            <v>3</v>
          </cell>
        </row>
        <row r="110">
          <cell r="P110" t="str">
            <v>Beed</v>
          </cell>
          <cell r="Q110">
            <v>4</v>
          </cell>
        </row>
        <row r="111">
          <cell r="P111" t="str">
            <v>Beed</v>
          </cell>
          <cell r="Q111">
            <v>5</v>
          </cell>
        </row>
        <row r="112">
          <cell r="P112" t="str">
            <v>Ambajogai</v>
          </cell>
          <cell r="Q112">
            <v>5</v>
          </cell>
        </row>
        <row r="113">
          <cell r="P113" t="str">
            <v>Latur</v>
          </cell>
          <cell r="Q113">
            <v>4</v>
          </cell>
        </row>
        <row r="114">
          <cell r="P114" t="str">
            <v>Nilanga</v>
          </cell>
          <cell r="Q114">
            <v>5</v>
          </cell>
        </row>
        <row r="115">
          <cell r="P115" t="str">
            <v>Udgir</v>
          </cell>
          <cell r="Q115">
            <v>5</v>
          </cell>
        </row>
        <row r="116">
          <cell r="P116" t="str">
            <v>Latur</v>
          </cell>
          <cell r="Q116">
            <v>5</v>
          </cell>
        </row>
        <row r="117">
          <cell r="P117" t="str">
            <v>Nanded</v>
          </cell>
          <cell r="Q117">
            <v>4</v>
          </cell>
        </row>
        <row r="118">
          <cell r="P118" t="str">
            <v>Nanded</v>
          </cell>
          <cell r="Q118">
            <v>5</v>
          </cell>
        </row>
        <row r="119">
          <cell r="P119" t="str">
            <v>Degloor</v>
          </cell>
          <cell r="Q119">
            <v>5</v>
          </cell>
        </row>
        <row r="120">
          <cell r="P120" t="str">
            <v>Bhokar</v>
          </cell>
          <cell r="Q120">
            <v>5</v>
          </cell>
        </row>
        <row r="121">
          <cell r="P121" t="str">
            <v>Osmanabad</v>
          </cell>
          <cell r="Q121">
            <v>4</v>
          </cell>
        </row>
        <row r="122">
          <cell r="P122" t="str">
            <v>Osmanabad</v>
          </cell>
          <cell r="Q122">
            <v>5</v>
          </cell>
        </row>
        <row r="123">
          <cell r="P123" t="str">
            <v>Tuljapur</v>
          </cell>
          <cell r="Q123">
            <v>5</v>
          </cell>
        </row>
        <row r="124">
          <cell r="P124" t="str">
            <v>&amp;ED-III</v>
          </cell>
          <cell r="Q124">
            <v>2</v>
          </cell>
        </row>
        <row r="125">
          <cell r="P125" t="str">
            <v>Akola</v>
          </cell>
          <cell r="Q125">
            <v>3</v>
          </cell>
        </row>
        <row r="126">
          <cell r="P126" t="str">
            <v>Akola</v>
          </cell>
          <cell r="Q126">
            <v>4</v>
          </cell>
        </row>
        <row r="127">
          <cell r="P127" t="str">
            <v>akola(U)</v>
          </cell>
          <cell r="Q127">
            <v>5</v>
          </cell>
        </row>
        <row r="128">
          <cell r="P128" t="str">
            <v>Akola( R )</v>
          </cell>
          <cell r="Q128">
            <v>5</v>
          </cell>
        </row>
        <row r="129">
          <cell r="P129" t="str">
            <v>Washim</v>
          </cell>
          <cell r="Q129">
            <v>5</v>
          </cell>
        </row>
        <row r="130">
          <cell r="P130" t="str">
            <v>Amravati</v>
          </cell>
          <cell r="Q130">
            <v>4</v>
          </cell>
        </row>
        <row r="131">
          <cell r="P131" t="str">
            <v>Amravati(U)</v>
          </cell>
          <cell r="Q131">
            <v>5</v>
          </cell>
        </row>
        <row r="132">
          <cell r="P132" t="str">
            <v>Amravati Rural</v>
          </cell>
          <cell r="Q132">
            <v>5</v>
          </cell>
        </row>
        <row r="133">
          <cell r="P133" t="str">
            <v>Achalpur</v>
          </cell>
          <cell r="Q133">
            <v>5</v>
          </cell>
        </row>
        <row r="134">
          <cell r="P134" t="str">
            <v>Morshi</v>
          </cell>
          <cell r="Q134">
            <v>5</v>
          </cell>
        </row>
        <row r="135">
          <cell r="P135" t="str">
            <v>Buldhana</v>
          </cell>
          <cell r="Q135">
            <v>4</v>
          </cell>
        </row>
        <row r="136">
          <cell r="P136" t="str">
            <v>Buldana</v>
          </cell>
          <cell r="Q136">
            <v>5</v>
          </cell>
        </row>
        <row r="137">
          <cell r="P137" t="str">
            <v>Khamgaon</v>
          </cell>
          <cell r="Q137">
            <v>5</v>
          </cell>
        </row>
        <row r="138">
          <cell r="P138" t="str">
            <v>Malkapur</v>
          </cell>
          <cell r="Q138">
            <v>5</v>
          </cell>
        </row>
        <row r="139">
          <cell r="P139" t="str">
            <v>Yavatmal</v>
          </cell>
          <cell r="Q139">
            <v>4</v>
          </cell>
        </row>
        <row r="140">
          <cell r="P140" t="str">
            <v>Yavatmal</v>
          </cell>
          <cell r="Q140">
            <v>5</v>
          </cell>
        </row>
        <row r="141">
          <cell r="P141" t="str">
            <v>Pusad</v>
          </cell>
          <cell r="Q141">
            <v>5</v>
          </cell>
        </row>
        <row r="142">
          <cell r="P142" t="str">
            <v>Pandharkawada</v>
          </cell>
          <cell r="Q142">
            <v>5</v>
          </cell>
        </row>
        <row r="143">
          <cell r="P143" t="str">
            <v>Aurangabad</v>
          </cell>
          <cell r="Q143">
            <v>3</v>
          </cell>
        </row>
        <row r="144">
          <cell r="P144" t="str">
            <v>A'Bad (U)</v>
          </cell>
          <cell r="Q144">
            <v>4</v>
          </cell>
        </row>
        <row r="145">
          <cell r="P145" t="str">
            <v xml:space="preserve">A'Bad (U) I </v>
          </cell>
          <cell r="Q145">
            <v>5</v>
          </cell>
        </row>
        <row r="146">
          <cell r="P146" t="str">
            <v xml:space="preserve">A'Bad (U) II </v>
          </cell>
          <cell r="Q146">
            <v>5</v>
          </cell>
        </row>
        <row r="147">
          <cell r="P147" t="str">
            <v>A'Bad ( R)</v>
          </cell>
          <cell r="Q147">
            <v>4</v>
          </cell>
        </row>
        <row r="148">
          <cell r="P148" t="str">
            <v>Kannad</v>
          </cell>
          <cell r="Q148">
            <v>5</v>
          </cell>
        </row>
        <row r="149">
          <cell r="P149" t="str">
            <v>Aurangabad ( R )</v>
          </cell>
          <cell r="Q149">
            <v>5</v>
          </cell>
        </row>
        <row r="150">
          <cell r="P150" t="str">
            <v>Jalna</v>
          </cell>
          <cell r="Q150">
            <v>4</v>
          </cell>
        </row>
        <row r="151">
          <cell r="P151" t="str">
            <v>Jalna-I</v>
          </cell>
          <cell r="Q151">
            <v>5</v>
          </cell>
        </row>
        <row r="152">
          <cell r="P152" t="str">
            <v>Jalna-II</v>
          </cell>
          <cell r="Q152">
            <v>5</v>
          </cell>
        </row>
        <row r="153">
          <cell r="P153" t="str">
            <v>Parbhani</v>
          </cell>
          <cell r="Q153">
            <v>4</v>
          </cell>
        </row>
        <row r="154">
          <cell r="P154" t="str">
            <v>Hingoli</v>
          </cell>
          <cell r="Q154">
            <v>5</v>
          </cell>
        </row>
        <row r="155">
          <cell r="P155" t="str">
            <v>Parbhani</v>
          </cell>
          <cell r="Q155">
            <v>5</v>
          </cell>
        </row>
        <row r="156">
          <cell r="P156" t="str">
            <v>Nagpur</v>
          </cell>
          <cell r="Q156">
            <v>3</v>
          </cell>
        </row>
        <row r="157">
          <cell r="P157" t="str">
            <v>Wardha</v>
          </cell>
          <cell r="Q157">
            <v>4</v>
          </cell>
        </row>
        <row r="158">
          <cell r="P158" t="str">
            <v>Arvi</v>
          </cell>
          <cell r="Q158">
            <v>5</v>
          </cell>
        </row>
        <row r="159">
          <cell r="P159" t="str">
            <v>Wardha</v>
          </cell>
          <cell r="Q159">
            <v>5</v>
          </cell>
        </row>
        <row r="160">
          <cell r="P160" t="str">
            <v>Hinganghat</v>
          </cell>
          <cell r="Q160">
            <v>5</v>
          </cell>
        </row>
        <row r="161">
          <cell r="P161" t="str">
            <v>Bhandara</v>
          </cell>
          <cell r="Q161">
            <v>4</v>
          </cell>
        </row>
        <row r="162">
          <cell r="P162" t="str">
            <v>Bhandara</v>
          </cell>
          <cell r="Q162">
            <v>5</v>
          </cell>
        </row>
        <row r="163">
          <cell r="P163" t="str">
            <v>Sakoli</v>
          </cell>
          <cell r="Q163">
            <v>5</v>
          </cell>
        </row>
        <row r="164">
          <cell r="P164" t="str">
            <v>Gondia</v>
          </cell>
          <cell r="Q164">
            <v>5</v>
          </cell>
        </row>
        <row r="165">
          <cell r="P165" t="str">
            <v>Chandrapur</v>
          </cell>
          <cell r="Q165">
            <v>4</v>
          </cell>
        </row>
        <row r="166">
          <cell r="P166" t="str">
            <v>Chandrapur</v>
          </cell>
          <cell r="Q166">
            <v>5</v>
          </cell>
        </row>
        <row r="167">
          <cell r="P167" t="str">
            <v>Ballarsha</v>
          </cell>
          <cell r="Q167">
            <v>5</v>
          </cell>
        </row>
        <row r="168">
          <cell r="P168" t="str">
            <v>warora</v>
          </cell>
          <cell r="Q168">
            <v>5</v>
          </cell>
        </row>
        <row r="169">
          <cell r="P169" t="str">
            <v>Gadchiroli</v>
          </cell>
          <cell r="Q169">
            <v>4</v>
          </cell>
        </row>
        <row r="170">
          <cell r="P170" t="str">
            <v>Bramhapuri</v>
          </cell>
          <cell r="Q170">
            <v>5</v>
          </cell>
        </row>
        <row r="171">
          <cell r="P171" t="str">
            <v>Alapalli</v>
          </cell>
          <cell r="Q171">
            <v>5</v>
          </cell>
        </row>
        <row r="172">
          <cell r="P172" t="str">
            <v>Gadchiroli</v>
          </cell>
          <cell r="Q172">
            <v>5</v>
          </cell>
        </row>
        <row r="173">
          <cell r="P173" t="str">
            <v>Nagpur (U)</v>
          </cell>
          <cell r="Q173">
            <v>3</v>
          </cell>
        </row>
        <row r="174">
          <cell r="P174" t="str">
            <v>Nagpur(U)</v>
          </cell>
          <cell r="Q174">
            <v>4</v>
          </cell>
        </row>
        <row r="175">
          <cell r="P175" t="str">
            <v>Civil Lines</v>
          </cell>
          <cell r="Q175">
            <v>5</v>
          </cell>
        </row>
        <row r="176">
          <cell r="P176" t="str">
            <v>Gandhibaug</v>
          </cell>
          <cell r="Q176">
            <v>5</v>
          </cell>
        </row>
        <row r="177">
          <cell r="P177" t="str">
            <v>MIDC</v>
          </cell>
          <cell r="Q177">
            <v>5</v>
          </cell>
        </row>
        <row r="178">
          <cell r="P178" t="str">
            <v>Congress Nagar</v>
          </cell>
          <cell r="Q178">
            <v>5</v>
          </cell>
        </row>
        <row r="179">
          <cell r="P179" t="str">
            <v>Mahal</v>
          </cell>
          <cell r="Q179">
            <v>5</v>
          </cell>
        </row>
        <row r="180">
          <cell r="P180" t="str">
            <v>Nagpur(R )</v>
          </cell>
          <cell r="Q180">
            <v>4</v>
          </cell>
        </row>
        <row r="181">
          <cell r="P181" t="str">
            <v>Nagpur Dn-I</v>
          </cell>
          <cell r="Q181">
            <v>5</v>
          </cell>
        </row>
        <row r="182">
          <cell r="P182" t="str">
            <v>Nagpur Dn-II</v>
          </cell>
          <cell r="Q182">
            <v>5</v>
          </cell>
        </row>
        <row r="183">
          <cell r="P183" t="str">
            <v>Katol</v>
          </cell>
          <cell r="Q183">
            <v>5</v>
          </cell>
        </row>
      </sheetData>
      <sheetData sheetId="13"/>
      <sheetData sheetId="1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ise4 (7)"/>
      <sheetName val="EDWise4 (6)"/>
      <sheetName val="EDWise4 (5)"/>
      <sheetName val="EDWise4 (4)"/>
      <sheetName val="EDWise4 (3)"/>
      <sheetName val="EDWise4 (2)"/>
      <sheetName val="EDWise5"/>
      <sheetName val="EDWise4"/>
      <sheetName val="div_abtotal 011106 (3)"/>
      <sheetName val="EDWise5(2)"/>
      <sheetName val="Sheet1"/>
      <sheetName val="MenuSheet"/>
      <sheetName val="EDWise"/>
      <sheetName val="EDWiseTotal CAP R&amp;M"/>
      <sheetName val="EDWise4 (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P2" t="str">
            <v>&amp;Zone</v>
          </cell>
          <cell r="Q2">
            <v>1</v>
          </cell>
        </row>
        <row r="3">
          <cell r="P3" t="str">
            <v>ED - I</v>
          </cell>
          <cell r="Q3">
            <v>2</v>
          </cell>
        </row>
        <row r="4">
          <cell r="P4" t="str">
            <v xml:space="preserve">Bhandup (U) </v>
          </cell>
          <cell r="Q4">
            <v>3</v>
          </cell>
        </row>
        <row r="5">
          <cell r="P5" t="str">
            <v>Thane</v>
          </cell>
          <cell r="Q5">
            <v>4</v>
          </cell>
        </row>
        <row r="6">
          <cell r="P6" t="str">
            <v>Wagle Estate</v>
          </cell>
          <cell r="Q6">
            <v>5</v>
          </cell>
        </row>
        <row r="7">
          <cell r="P7" t="str">
            <v>Kalwa</v>
          </cell>
          <cell r="Q7">
            <v>5</v>
          </cell>
        </row>
        <row r="8">
          <cell r="P8" t="str">
            <v>RST</v>
          </cell>
          <cell r="Q8">
            <v>5</v>
          </cell>
        </row>
        <row r="9">
          <cell r="P9" t="str">
            <v>Thane (U)</v>
          </cell>
          <cell r="Q9">
            <v>5</v>
          </cell>
        </row>
        <row r="10">
          <cell r="P10" t="str">
            <v>Bhandup (U)</v>
          </cell>
          <cell r="Q10">
            <v>5</v>
          </cell>
        </row>
        <row r="11">
          <cell r="P11" t="str">
            <v>Mulund</v>
          </cell>
          <cell r="Q11">
            <v>5</v>
          </cell>
        </row>
        <row r="12">
          <cell r="P12" t="str">
            <v>Vashi</v>
          </cell>
          <cell r="Q12">
            <v>4</v>
          </cell>
        </row>
        <row r="13">
          <cell r="P13" t="str">
            <v>Vashi</v>
          </cell>
          <cell r="Q13">
            <v>5</v>
          </cell>
        </row>
        <row r="14">
          <cell r="P14" t="str">
            <v>Panvel (U)</v>
          </cell>
          <cell r="Q14">
            <v>5</v>
          </cell>
        </row>
        <row r="15">
          <cell r="P15" t="str">
            <v>Nerul</v>
          </cell>
          <cell r="Q15">
            <v>5</v>
          </cell>
        </row>
        <row r="16">
          <cell r="P16" t="str">
            <v>Kalyan</v>
          </cell>
          <cell r="Q16">
            <v>3</v>
          </cell>
        </row>
        <row r="17">
          <cell r="P17" t="str">
            <v xml:space="preserve">Kalyan - I </v>
          </cell>
          <cell r="Q17">
            <v>4</v>
          </cell>
        </row>
        <row r="18">
          <cell r="P18" t="str">
            <v>Dombivali</v>
          </cell>
          <cell r="Q18">
            <v>5</v>
          </cell>
        </row>
        <row r="19">
          <cell r="P19" t="str">
            <v>Kalyan(E)</v>
          </cell>
          <cell r="Q19">
            <v>5</v>
          </cell>
        </row>
        <row r="20">
          <cell r="P20" t="str">
            <v>Kalyan(W)</v>
          </cell>
          <cell r="Q20">
            <v>5</v>
          </cell>
        </row>
        <row r="21">
          <cell r="P21" t="str">
            <v>Kalyan - II</v>
          </cell>
          <cell r="Q21">
            <v>4</v>
          </cell>
        </row>
        <row r="22">
          <cell r="P22" t="str">
            <v>Ulhasnagar-I</v>
          </cell>
          <cell r="Q22">
            <v>5</v>
          </cell>
        </row>
        <row r="23">
          <cell r="P23" t="str">
            <v>Ulhasnagar-II</v>
          </cell>
          <cell r="Q23">
            <v>5</v>
          </cell>
        </row>
        <row r="24">
          <cell r="P24" t="str">
            <v>Kalyan( R )</v>
          </cell>
          <cell r="Q24">
            <v>5</v>
          </cell>
        </row>
        <row r="25">
          <cell r="P25" t="str">
            <v>Pen</v>
          </cell>
          <cell r="Q25">
            <v>4</v>
          </cell>
        </row>
        <row r="26">
          <cell r="P26" t="str">
            <v>Goregaon</v>
          </cell>
          <cell r="Q26">
            <v>5</v>
          </cell>
        </row>
        <row r="27">
          <cell r="P27" t="str">
            <v>Panvel ( R )</v>
          </cell>
          <cell r="Q27">
            <v>5</v>
          </cell>
        </row>
        <row r="28">
          <cell r="P28" t="str">
            <v>Vasai</v>
          </cell>
          <cell r="Q28">
            <v>4</v>
          </cell>
        </row>
        <row r="29">
          <cell r="P29" t="str">
            <v>O '&amp;'  M Dn Vasai.</v>
          </cell>
          <cell r="Q29">
            <v>5</v>
          </cell>
        </row>
        <row r="30">
          <cell r="P30" t="str">
            <v>Virar</v>
          </cell>
          <cell r="Q30">
            <v>5</v>
          </cell>
        </row>
        <row r="31">
          <cell r="P31" t="str">
            <v>Palgar</v>
          </cell>
          <cell r="Q31">
            <v>5</v>
          </cell>
        </row>
        <row r="32">
          <cell r="P32" t="str">
            <v>Konkan</v>
          </cell>
          <cell r="Q32">
            <v>3</v>
          </cell>
        </row>
        <row r="33">
          <cell r="P33" t="str">
            <v>Ratnagiri</v>
          </cell>
          <cell r="Q33">
            <v>4</v>
          </cell>
        </row>
        <row r="34">
          <cell r="P34" t="str">
            <v>Chiplun</v>
          </cell>
          <cell r="Q34">
            <v>5</v>
          </cell>
        </row>
        <row r="35">
          <cell r="P35" t="str">
            <v>Ratnagiri</v>
          </cell>
          <cell r="Q35">
            <v>5</v>
          </cell>
        </row>
        <row r="36">
          <cell r="P36" t="str">
            <v>Sindhudurg</v>
          </cell>
          <cell r="Q36">
            <v>4</v>
          </cell>
        </row>
        <row r="37">
          <cell r="P37" t="str">
            <v>Kudal</v>
          </cell>
          <cell r="Q37">
            <v>5</v>
          </cell>
        </row>
        <row r="38">
          <cell r="P38" t="str">
            <v>Kankavali</v>
          </cell>
          <cell r="Q38">
            <v>5</v>
          </cell>
        </row>
        <row r="39">
          <cell r="P39" t="str">
            <v>&amp;ED-II</v>
          </cell>
          <cell r="Q39">
            <v>2</v>
          </cell>
        </row>
        <row r="40">
          <cell r="P40" t="str">
            <v xml:space="preserve">Pune </v>
          </cell>
          <cell r="Q40">
            <v>3</v>
          </cell>
        </row>
        <row r="41">
          <cell r="P41" t="str">
            <v>Ganeshkhind</v>
          </cell>
          <cell r="Q41">
            <v>4</v>
          </cell>
        </row>
        <row r="42">
          <cell r="P42" t="str">
            <v>Shivajinagar</v>
          </cell>
          <cell r="Q42">
            <v>5</v>
          </cell>
        </row>
        <row r="43">
          <cell r="P43" t="str">
            <v>Kothrud</v>
          </cell>
          <cell r="Q43">
            <v>5</v>
          </cell>
        </row>
        <row r="44">
          <cell r="P44" t="str">
            <v>Pimpri</v>
          </cell>
          <cell r="Q44">
            <v>5</v>
          </cell>
        </row>
        <row r="45">
          <cell r="P45" t="str">
            <v>Bhosari</v>
          </cell>
          <cell r="Q45">
            <v>5</v>
          </cell>
        </row>
        <row r="46">
          <cell r="P46" t="str">
            <v>Rastapeth</v>
          </cell>
          <cell r="Q46">
            <v>4</v>
          </cell>
        </row>
        <row r="47">
          <cell r="P47" t="str">
            <v>Bundgarden</v>
          </cell>
          <cell r="Q47">
            <v>5</v>
          </cell>
        </row>
        <row r="48">
          <cell r="P48" t="str">
            <v>Nagar Road</v>
          </cell>
          <cell r="Q48">
            <v>5</v>
          </cell>
        </row>
        <row r="49">
          <cell r="P49" t="str">
            <v>Padmavati</v>
          </cell>
          <cell r="Q49">
            <v>5</v>
          </cell>
        </row>
        <row r="50">
          <cell r="P50" t="str">
            <v>Parvati</v>
          </cell>
          <cell r="Q50">
            <v>5</v>
          </cell>
        </row>
        <row r="51">
          <cell r="P51" t="str">
            <v>Rastapeth</v>
          </cell>
          <cell r="Q51">
            <v>5</v>
          </cell>
        </row>
        <row r="52">
          <cell r="P52" t="str">
            <v>Pune Rural</v>
          </cell>
          <cell r="Q52">
            <v>4</v>
          </cell>
        </row>
        <row r="53">
          <cell r="P53" t="str">
            <v>Manchar</v>
          </cell>
          <cell r="Q53">
            <v>5</v>
          </cell>
        </row>
        <row r="54">
          <cell r="P54" t="str">
            <v>Baramati</v>
          </cell>
          <cell r="Q54">
            <v>5</v>
          </cell>
        </row>
        <row r="55">
          <cell r="P55" t="str">
            <v>Rajgurunagar</v>
          </cell>
          <cell r="Q55">
            <v>5</v>
          </cell>
        </row>
        <row r="56">
          <cell r="P56" t="str">
            <v>Mulshi</v>
          </cell>
          <cell r="Q56">
            <v>5</v>
          </cell>
        </row>
        <row r="57">
          <cell r="P57" t="str">
            <v>Kedgaon</v>
          </cell>
          <cell r="Q57">
            <v>5</v>
          </cell>
        </row>
        <row r="58">
          <cell r="P58" t="str">
            <v>Nashik</v>
          </cell>
          <cell r="Q58">
            <v>3</v>
          </cell>
        </row>
        <row r="59">
          <cell r="P59" t="str">
            <v>Nashik (U)</v>
          </cell>
          <cell r="Q59">
            <v>4</v>
          </cell>
        </row>
        <row r="60">
          <cell r="P60" t="str">
            <v>Nashik (U) - I</v>
          </cell>
          <cell r="Q60">
            <v>5</v>
          </cell>
        </row>
        <row r="61">
          <cell r="P61" t="str">
            <v>Nashik (U) - II</v>
          </cell>
          <cell r="Q61">
            <v>5</v>
          </cell>
        </row>
        <row r="62">
          <cell r="P62" t="str">
            <v>Nashik (R)</v>
          </cell>
          <cell r="Q62">
            <v>4</v>
          </cell>
        </row>
        <row r="63">
          <cell r="P63" t="str">
            <v>Nashik R</v>
          </cell>
          <cell r="Q63">
            <v>5</v>
          </cell>
        </row>
        <row r="64">
          <cell r="P64" t="str">
            <v xml:space="preserve">Chandwad R </v>
          </cell>
          <cell r="Q64">
            <v>5</v>
          </cell>
        </row>
        <row r="65">
          <cell r="P65" t="str">
            <v xml:space="preserve">Malegaon R </v>
          </cell>
          <cell r="Q65">
            <v>5</v>
          </cell>
        </row>
        <row r="66">
          <cell r="P66" t="str">
            <v>Malegaon UCR</v>
          </cell>
          <cell r="Q66">
            <v>5</v>
          </cell>
        </row>
        <row r="67">
          <cell r="P67" t="str">
            <v>Ahmednagar</v>
          </cell>
          <cell r="Q67">
            <v>4</v>
          </cell>
        </row>
        <row r="68">
          <cell r="P68" t="str">
            <v>Ahmednagar(UCR)</v>
          </cell>
          <cell r="Q68">
            <v>5</v>
          </cell>
        </row>
        <row r="69">
          <cell r="P69" t="str">
            <v>Ahmednagar( R)</v>
          </cell>
          <cell r="Q69">
            <v>5</v>
          </cell>
        </row>
        <row r="70">
          <cell r="P70" t="str">
            <v>Karjat</v>
          </cell>
          <cell r="Q70">
            <v>5</v>
          </cell>
        </row>
        <row r="71">
          <cell r="P71" t="str">
            <v>Sangamner</v>
          </cell>
          <cell r="Q71">
            <v>5</v>
          </cell>
        </row>
        <row r="72">
          <cell r="P72" t="str">
            <v>Jalgaon</v>
          </cell>
          <cell r="Q72">
            <v>4</v>
          </cell>
        </row>
        <row r="73">
          <cell r="P73" t="str">
            <v>Jalgaon UCR</v>
          </cell>
          <cell r="Q73">
            <v>5</v>
          </cell>
        </row>
        <row r="74">
          <cell r="P74" t="str">
            <v>Bhusawal</v>
          </cell>
          <cell r="Q74">
            <v>5</v>
          </cell>
        </row>
        <row r="75">
          <cell r="P75" t="str">
            <v>Chalisgaon</v>
          </cell>
          <cell r="Q75">
            <v>5</v>
          </cell>
        </row>
        <row r="76">
          <cell r="P76" t="str">
            <v>Dharangaon</v>
          </cell>
          <cell r="Q76">
            <v>5</v>
          </cell>
        </row>
        <row r="77">
          <cell r="P77" t="str">
            <v>Pachora</v>
          </cell>
          <cell r="Q77">
            <v>5</v>
          </cell>
        </row>
        <row r="78">
          <cell r="P78" t="str">
            <v>Savda</v>
          </cell>
          <cell r="Q78">
            <v>5</v>
          </cell>
        </row>
        <row r="79">
          <cell r="P79" t="str">
            <v>Dhule</v>
          </cell>
          <cell r="Q79">
            <v>4</v>
          </cell>
        </row>
        <row r="80">
          <cell r="P80" t="str">
            <v>Dhule ( R )</v>
          </cell>
          <cell r="Q80">
            <v>5</v>
          </cell>
        </row>
        <row r="81">
          <cell r="P81" t="str">
            <v>Dhule UCR</v>
          </cell>
          <cell r="Q81">
            <v>5</v>
          </cell>
        </row>
        <row r="82">
          <cell r="P82" t="str">
            <v>Dondaicha</v>
          </cell>
          <cell r="Q82">
            <v>5</v>
          </cell>
        </row>
        <row r="83">
          <cell r="P83" t="str">
            <v>Nandurbar</v>
          </cell>
          <cell r="Q83">
            <v>5</v>
          </cell>
        </row>
        <row r="84">
          <cell r="P84" t="str">
            <v>Shahada</v>
          </cell>
          <cell r="Q84">
            <v>5</v>
          </cell>
        </row>
        <row r="85">
          <cell r="P85" t="str">
            <v>Kolhapur</v>
          </cell>
          <cell r="Q85">
            <v>3</v>
          </cell>
        </row>
        <row r="86">
          <cell r="P86" t="str">
            <v>Kolhapur</v>
          </cell>
          <cell r="Q86">
            <v>4</v>
          </cell>
        </row>
        <row r="87">
          <cell r="P87" t="str">
            <v>Kolhapur(U)</v>
          </cell>
          <cell r="Q87">
            <v>5</v>
          </cell>
        </row>
        <row r="88">
          <cell r="P88" t="str">
            <v>Kolhapur (R-I)</v>
          </cell>
          <cell r="Q88">
            <v>5</v>
          </cell>
        </row>
        <row r="89">
          <cell r="P89" t="str">
            <v>Kolhapur (R-II)</v>
          </cell>
          <cell r="Q89">
            <v>5</v>
          </cell>
        </row>
        <row r="90">
          <cell r="P90" t="str">
            <v>Gandhinglaj</v>
          </cell>
          <cell r="Q90">
            <v>5</v>
          </cell>
        </row>
        <row r="91">
          <cell r="P91" t="str">
            <v>Ichalkaranji</v>
          </cell>
          <cell r="Q91">
            <v>5</v>
          </cell>
        </row>
        <row r="92">
          <cell r="P92" t="str">
            <v>Jaysingpur</v>
          </cell>
          <cell r="Q92">
            <v>5</v>
          </cell>
        </row>
        <row r="93">
          <cell r="P93" t="str">
            <v>Sangli</v>
          </cell>
          <cell r="Q93">
            <v>4</v>
          </cell>
        </row>
        <row r="94">
          <cell r="P94" t="str">
            <v>Islampur</v>
          </cell>
          <cell r="Q94">
            <v>5</v>
          </cell>
        </row>
        <row r="95">
          <cell r="P95" t="str">
            <v>Sangli( R )</v>
          </cell>
          <cell r="Q95">
            <v>5</v>
          </cell>
        </row>
        <row r="96">
          <cell r="P96" t="str">
            <v>Sangli(U)</v>
          </cell>
          <cell r="Q96">
            <v>5</v>
          </cell>
        </row>
        <row r="97">
          <cell r="P97" t="str">
            <v>Vita</v>
          </cell>
          <cell r="Q97">
            <v>5</v>
          </cell>
        </row>
        <row r="98">
          <cell r="P98" t="str">
            <v>Solapur</v>
          </cell>
          <cell r="Q98">
            <v>4</v>
          </cell>
        </row>
        <row r="99">
          <cell r="P99" t="str">
            <v>Akluj</v>
          </cell>
          <cell r="Q99">
            <v>5</v>
          </cell>
        </row>
        <row r="100">
          <cell r="P100" t="str">
            <v>Barshi</v>
          </cell>
          <cell r="Q100">
            <v>5</v>
          </cell>
        </row>
        <row r="101">
          <cell r="P101" t="str">
            <v>Pandharkawada</v>
          </cell>
          <cell r="Q101">
            <v>5</v>
          </cell>
        </row>
        <row r="102">
          <cell r="P102" t="str">
            <v>Solapur( R )</v>
          </cell>
          <cell r="Q102">
            <v>5</v>
          </cell>
        </row>
        <row r="103">
          <cell r="P103" t="str">
            <v>Solapur(U)</v>
          </cell>
          <cell r="Q103">
            <v>5</v>
          </cell>
        </row>
        <row r="104">
          <cell r="P104" t="str">
            <v>Satara</v>
          </cell>
          <cell r="Q104">
            <v>4</v>
          </cell>
        </row>
        <row r="105">
          <cell r="P105" t="str">
            <v>Wai</v>
          </cell>
          <cell r="Q105">
            <v>5</v>
          </cell>
        </row>
        <row r="106">
          <cell r="P106" t="str">
            <v>Satara</v>
          </cell>
          <cell r="Q106">
            <v>5</v>
          </cell>
        </row>
        <row r="107">
          <cell r="P107" t="str">
            <v>Phaltan</v>
          </cell>
          <cell r="Q107">
            <v>5</v>
          </cell>
        </row>
        <row r="108">
          <cell r="P108" t="str">
            <v>Karad</v>
          </cell>
          <cell r="Q108">
            <v>5</v>
          </cell>
        </row>
        <row r="109">
          <cell r="P109" t="str">
            <v>Latur</v>
          </cell>
          <cell r="Q109">
            <v>3</v>
          </cell>
        </row>
        <row r="110">
          <cell r="P110" t="str">
            <v>Beed</v>
          </cell>
          <cell r="Q110">
            <v>4</v>
          </cell>
        </row>
        <row r="111">
          <cell r="P111" t="str">
            <v>Beed</v>
          </cell>
          <cell r="Q111">
            <v>5</v>
          </cell>
        </row>
        <row r="112">
          <cell r="P112" t="str">
            <v>Ambajogai</v>
          </cell>
          <cell r="Q112">
            <v>5</v>
          </cell>
        </row>
        <row r="113">
          <cell r="P113" t="str">
            <v>Latur</v>
          </cell>
          <cell r="Q113">
            <v>4</v>
          </cell>
        </row>
        <row r="114">
          <cell r="P114" t="str">
            <v>Nilanga</v>
          </cell>
          <cell r="Q114">
            <v>5</v>
          </cell>
        </row>
        <row r="115">
          <cell r="P115" t="str">
            <v>Udgir</v>
          </cell>
          <cell r="Q115">
            <v>5</v>
          </cell>
        </row>
        <row r="116">
          <cell r="P116" t="str">
            <v>Latur</v>
          </cell>
          <cell r="Q116">
            <v>5</v>
          </cell>
        </row>
        <row r="117">
          <cell r="P117" t="str">
            <v>Nanded</v>
          </cell>
          <cell r="Q117">
            <v>4</v>
          </cell>
        </row>
        <row r="118">
          <cell r="P118" t="str">
            <v>Nanded</v>
          </cell>
          <cell r="Q118">
            <v>5</v>
          </cell>
        </row>
        <row r="119">
          <cell r="P119" t="str">
            <v>Degloor</v>
          </cell>
          <cell r="Q119">
            <v>5</v>
          </cell>
        </row>
        <row r="120">
          <cell r="P120" t="str">
            <v>Bhokar</v>
          </cell>
          <cell r="Q120">
            <v>5</v>
          </cell>
        </row>
        <row r="121">
          <cell r="P121" t="str">
            <v>Osmanabad</v>
          </cell>
          <cell r="Q121">
            <v>4</v>
          </cell>
        </row>
        <row r="122">
          <cell r="P122" t="str">
            <v>Osmanabad</v>
          </cell>
          <cell r="Q122">
            <v>5</v>
          </cell>
        </row>
        <row r="123">
          <cell r="P123" t="str">
            <v>Tuljapur</v>
          </cell>
          <cell r="Q123">
            <v>5</v>
          </cell>
        </row>
        <row r="124">
          <cell r="P124" t="str">
            <v>&amp;ED-III</v>
          </cell>
          <cell r="Q124">
            <v>2</v>
          </cell>
        </row>
        <row r="125">
          <cell r="P125" t="str">
            <v>Akola</v>
          </cell>
          <cell r="Q125">
            <v>3</v>
          </cell>
        </row>
        <row r="126">
          <cell r="P126" t="str">
            <v>Akola</v>
          </cell>
          <cell r="Q126">
            <v>4</v>
          </cell>
        </row>
        <row r="127">
          <cell r="P127" t="str">
            <v>akola(U)</v>
          </cell>
          <cell r="Q127">
            <v>5</v>
          </cell>
        </row>
        <row r="128">
          <cell r="P128" t="str">
            <v>Akola( R )</v>
          </cell>
          <cell r="Q128">
            <v>5</v>
          </cell>
        </row>
        <row r="129">
          <cell r="P129" t="str">
            <v>Washim</v>
          </cell>
          <cell r="Q129">
            <v>5</v>
          </cell>
        </row>
        <row r="130">
          <cell r="P130" t="str">
            <v>Amravati</v>
          </cell>
          <cell r="Q130">
            <v>4</v>
          </cell>
        </row>
        <row r="131">
          <cell r="P131" t="str">
            <v>Amravati(U)</v>
          </cell>
          <cell r="Q131">
            <v>5</v>
          </cell>
        </row>
        <row r="132">
          <cell r="P132" t="str">
            <v>Amravati Rural</v>
          </cell>
          <cell r="Q132">
            <v>5</v>
          </cell>
        </row>
        <row r="133">
          <cell r="P133" t="str">
            <v>Achalpur</v>
          </cell>
          <cell r="Q133">
            <v>5</v>
          </cell>
        </row>
        <row r="134">
          <cell r="P134" t="str">
            <v>Morshi</v>
          </cell>
          <cell r="Q134">
            <v>5</v>
          </cell>
        </row>
        <row r="135">
          <cell r="P135" t="str">
            <v>Buldhana</v>
          </cell>
          <cell r="Q135">
            <v>4</v>
          </cell>
        </row>
        <row r="136">
          <cell r="P136" t="str">
            <v>Buldana</v>
          </cell>
          <cell r="Q136">
            <v>5</v>
          </cell>
        </row>
        <row r="137">
          <cell r="P137" t="str">
            <v>Khamgaon</v>
          </cell>
          <cell r="Q137">
            <v>5</v>
          </cell>
        </row>
        <row r="138">
          <cell r="P138" t="str">
            <v>Malkapur</v>
          </cell>
          <cell r="Q138">
            <v>5</v>
          </cell>
        </row>
        <row r="139">
          <cell r="P139" t="str">
            <v>Yavatmal</v>
          </cell>
          <cell r="Q139">
            <v>4</v>
          </cell>
        </row>
        <row r="140">
          <cell r="P140" t="str">
            <v>Yavatmal</v>
          </cell>
          <cell r="Q140">
            <v>5</v>
          </cell>
        </row>
        <row r="141">
          <cell r="P141" t="str">
            <v>Pusad</v>
          </cell>
          <cell r="Q141">
            <v>5</v>
          </cell>
        </row>
        <row r="142">
          <cell r="P142" t="str">
            <v>Pandharkawada</v>
          </cell>
          <cell r="Q142">
            <v>5</v>
          </cell>
        </row>
        <row r="143">
          <cell r="P143" t="str">
            <v>Aurangabad</v>
          </cell>
          <cell r="Q143">
            <v>3</v>
          </cell>
        </row>
        <row r="144">
          <cell r="P144" t="str">
            <v>A'Bad (U)</v>
          </cell>
          <cell r="Q144">
            <v>4</v>
          </cell>
        </row>
        <row r="145">
          <cell r="P145" t="str">
            <v xml:space="preserve">A'Bad (U) I </v>
          </cell>
          <cell r="Q145">
            <v>5</v>
          </cell>
        </row>
        <row r="146">
          <cell r="P146" t="str">
            <v xml:space="preserve">A'Bad (U) II </v>
          </cell>
          <cell r="Q146">
            <v>5</v>
          </cell>
        </row>
        <row r="147">
          <cell r="P147" t="str">
            <v>A'Bad ( R)</v>
          </cell>
          <cell r="Q147">
            <v>4</v>
          </cell>
        </row>
        <row r="148">
          <cell r="P148" t="str">
            <v>Kannad</v>
          </cell>
          <cell r="Q148">
            <v>5</v>
          </cell>
        </row>
        <row r="149">
          <cell r="P149" t="str">
            <v>Aurangabad ( R )</v>
          </cell>
          <cell r="Q149">
            <v>5</v>
          </cell>
        </row>
        <row r="150">
          <cell r="P150" t="str">
            <v>Jalna</v>
          </cell>
          <cell r="Q150">
            <v>4</v>
          </cell>
        </row>
        <row r="151">
          <cell r="P151" t="str">
            <v>Jalna-I</v>
          </cell>
          <cell r="Q151">
            <v>5</v>
          </cell>
        </row>
        <row r="152">
          <cell r="P152" t="str">
            <v>Jalna-II</v>
          </cell>
          <cell r="Q152">
            <v>5</v>
          </cell>
        </row>
        <row r="153">
          <cell r="P153" t="str">
            <v>Parbhani</v>
          </cell>
          <cell r="Q153">
            <v>4</v>
          </cell>
        </row>
        <row r="154">
          <cell r="P154" t="str">
            <v>Hingoli</v>
          </cell>
          <cell r="Q154">
            <v>5</v>
          </cell>
        </row>
        <row r="155">
          <cell r="P155" t="str">
            <v>Parbhani</v>
          </cell>
          <cell r="Q155">
            <v>5</v>
          </cell>
        </row>
        <row r="156">
          <cell r="P156" t="str">
            <v>Nagpur</v>
          </cell>
          <cell r="Q156">
            <v>3</v>
          </cell>
        </row>
        <row r="157">
          <cell r="P157" t="str">
            <v>Wardha</v>
          </cell>
          <cell r="Q157">
            <v>4</v>
          </cell>
        </row>
        <row r="158">
          <cell r="P158" t="str">
            <v>Arvi</v>
          </cell>
          <cell r="Q158">
            <v>5</v>
          </cell>
        </row>
        <row r="159">
          <cell r="P159" t="str">
            <v>Wardha</v>
          </cell>
          <cell r="Q159">
            <v>5</v>
          </cell>
        </row>
        <row r="160">
          <cell r="P160" t="str">
            <v>Hinganghat</v>
          </cell>
          <cell r="Q160">
            <v>5</v>
          </cell>
        </row>
        <row r="161">
          <cell r="P161" t="str">
            <v>Bhandara</v>
          </cell>
          <cell r="Q161">
            <v>4</v>
          </cell>
        </row>
        <row r="162">
          <cell r="P162" t="str">
            <v>Bhandara</v>
          </cell>
          <cell r="Q162">
            <v>5</v>
          </cell>
        </row>
        <row r="163">
          <cell r="P163" t="str">
            <v>Sakoli</v>
          </cell>
          <cell r="Q163">
            <v>5</v>
          </cell>
        </row>
        <row r="164">
          <cell r="P164" t="str">
            <v>Gondia</v>
          </cell>
          <cell r="Q164">
            <v>5</v>
          </cell>
        </row>
        <row r="165">
          <cell r="P165" t="str">
            <v>Chandrapur</v>
          </cell>
          <cell r="Q165">
            <v>4</v>
          </cell>
        </row>
        <row r="166">
          <cell r="P166" t="str">
            <v>Chandrapur</v>
          </cell>
          <cell r="Q166">
            <v>5</v>
          </cell>
        </row>
        <row r="167">
          <cell r="P167" t="str">
            <v>Ballarsha</v>
          </cell>
          <cell r="Q167">
            <v>5</v>
          </cell>
        </row>
        <row r="168">
          <cell r="P168" t="str">
            <v>warora</v>
          </cell>
          <cell r="Q168">
            <v>5</v>
          </cell>
        </row>
        <row r="169">
          <cell r="P169" t="str">
            <v>Gadchiroli</v>
          </cell>
          <cell r="Q169">
            <v>4</v>
          </cell>
        </row>
        <row r="170">
          <cell r="P170" t="str">
            <v>Bramhapuri</v>
          </cell>
          <cell r="Q170">
            <v>5</v>
          </cell>
        </row>
        <row r="171">
          <cell r="P171" t="str">
            <v>Alapalli</v>
          </cell>
          <cell r="Q171">
            <v>5</v>
          </cell>
        </row>
        <row r="172">
          <cell r="P172" t="str">
            <v>Gadchiroli</v>
          </cell>
          <cell r="Q172">
            <v>5</v>
          </cell>
        </row>
        <row r="173">
          <cell r="P173" t="str">
            <v>Nagpur (U)</v>
          </cell>
          <cell r="Q173">
            <v>3</v>
          </cell>
        </row>
        <row r="174">
          <cell r="P174" t="str">
            <v>Nagpur(U)</v>
          </cell>
          <cell r="Q174">
            <v>4</v>
          </cell>
        </row>
        <row r="175">
          <cell r="P175" t="str">
            <v>Civil Lines</v>
          </cell>
          <cell r="Q175">
            <v>5</v>
          </cell>
        </row>
        <row r="176">
          <cell r="P176" t="str">
            <v>Gandhibaug</v>
          </cell>
          <cell r="Q176">
            <v>5</v>
          </cell>
        </row>
        <row r="177">
          <cell r="P177" t="str">
            <v>MIDC</v>
          </cell>
          <cell r="Q177">
            <v>5</v>
          </cell>
        </row>
        <row r="178">
          <cell r="P178" t="str">
            <v>Congress Nagar</v>
          </cell>
          <cell r="Q178">
            <v>5</v>
          </cell>
        </row>
        <row r="179">
          <cell r="P179" t="str">
            <v>Mahal</v>
          </cell>
          <cell r="Q179">
            <v>5</v>
          </cell>
        </row>
        <row r="180">
          <cell r="P180" t="str">
            <v>Nagpur(R )</v>
          </cell>
          <cell r="Q180">
            <v>4</v>
          </cell>
        </row>
        <row r="181">
          <cell r="P181" t="str">
            <v>Nagpur Dn-I</v>
          </cell>
          <cell r="Q181">
            <v>5</v>
          </cell>
        </row>
        <row r="182">
          <cell r="P182" t="str">
            <v>Nagpur Dn-II</v>
          </cell>
          <cell r="Q182">
            <v>5</v>
          </cell>
        </row>
        <row r="183">
          <cell r="P183" t="str">
            <v>Katol</v>
          </cell>
          <cell r="Q183">
            <v>5</v>
          </cell>
        </row>
      </sheetData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ise4 (7)"/>
      <sheetName val="EDWise4 (6)"/>
      <sheetName val="EDWise4 (5)"/>
      <sheetName val="EDWise4 (4)"/>
      <sheetName val="EDWise4 (3)"/>
      <sheetName val="EDWise4 (2)"/>
      <sheetName val="EDWise5"/>
      <sheetName val="EDWise4"/>
      <sheetName val="div_abtotal 011106 (3)"/>
      <sheetName val="EDWise5(2)"/>
      <sheetName val="Sheet1"/>
      <sheetName val="MenuSheet"/>
      <sheetName val="EDWise"/>
      <sheetName val="EDWiseTotal CAP R&amp;M"/>
      <sheetName val="EDWise4 (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P2" t="str">
            <v>&amp;Zone</v>
          </cell>
          <cell r="Q2">
            <v>1</v>
          </cell>
        </row>
        <row r="3">
          <cell r="P3" t="str">
            <v>ED - I</v>
          </cell>
          <cell r="Q3">
            <v>2</v>
          </cell>
        </row>
        <row r="4">
          <cell r="P4" t="str">
            <v xml:space="preserve">Bhandup (U) </v>
          </cell>
          <cell r="Q4">
            <v>3</v>
          </cell>
        </row>
        <row r="5">
          <cell r="P5" t="str">
            <v>Thane</v>
          </cell>
          <cell r="Q5">
            <v>4</v>
          </cell>
        </row>
        <row r="6">
          <cell r="P6" t="str">
            <v>Wagle Estate</v>
          </cell>
          <cell r="Q6">
            <v>5</v>
          </cell>
        </row>
        <row r="7">
          <cell r="P7" t="str">
            <v>Kalwa</v>
          </cell>
          <cell r="Q7">
            <v>5</v>
          </cell>
        </row>
        <row r="8">
          <cell r="P8" t="str">
            <v>RST</v>
          </cell>
          <cell r="Q8">
            <v>5</v>
          </cell>
        </row>
        <row r="9">
          <cell r="P9" t="str">
            <v>Thane (U)</v>
          </cell>
          <cell r="Q9">
            <v>5</v>
          </cell>
        </row>
        <row r="10">
          <cell r="P10" t="str">
            <v>Bhandup (U)</v>
          </cell>
          <cell r="Q10">
            <v>5</v>
          </cell>
        </row>
        <row r="11">
          <cell r="P11" t="str">
            <v>Mulund</v>
          </cell>
          <cell r="Q11">
            <v>5</v>
          </cell>
        </row>
        <row r="12">
          <cell r="P12" t="str">
            <v>Vashi</v>
          </cell>
          <cell r="Q12">
            <v>4</v>
          </cell>
        </row>
        <row r="13">
          <cell r="P13" t="str">
            <v>Vashi</v>
          </cell>
          <cell r="Q13">
            <v>5</v>
          </cell>
        </row>
        <row r="14">
          <cell r="P14" t="str">
            <v>Panvel (U)</v>
          </cell>
          <cell r="Q14">
            <v>5</v>
          </cell>
        </row>
        <row r="15">
          <cell r="P15" t="str">
            <v>Nerul</v>
          </cell>
          <cell r="Q15">
            <v>5</v>
          </cell>
        </row>
        <row r="16">
          <cell r="P16" t="str">
            <v>Kalyan</v>
          </cell>
          <cell r="Q16">
            <v>3</v>
          </cell>
        </row>
        <row r="17">
          <cell r="P17" t="str">
            <v xml:space="preserve">Kalyan - I </v>
          </cell>
          <cell r="Q17">
            <v>4</v>
          </cell>
        </row>
        <row r="18">
          <cell r="P18" t="str">
            <v>Dombivali</v>
          </cell>
          <cell r="Q18">
            <v>5</v>
          </cell>
        </row>
        <row r="19">
          <cell r="P19" t="str">
            <v>Kalyan(E)</v>
          </cell>
          <cell r="Q19">
            <v>5</v>
          </cell>
        </row>
        <row r="20">
          <cell r="P20" t="str">
            <v>Kalyan(W)</v>
          </cell>
          <cell r="Q20">
            <v>5</v>
          </cell>
        </row>
        <row r="21">
          <cell r="P21" t="str">
            <v>Kalyan - II</v>
          </cell>
          <cell r="Q21">
            <v>4</v>
          </cell>
        </row>
        <row r="22">
          <cell r="P22" t="str">
            <v>Ulhasnagar-I</v>
          </cell>
          <cell r="Q22">
            <v>5</v>
          </cell>
        </row>
        <row r="23">
          <cell r="P23" t="str">
            <v>Ulhasnagar-II</v>
          </cell>
          <cell r="Q23">
            <v>5</v>
          </cell>
        </row>
        <row r="24">
          <cell r="P24" t="str">
            <v>Kalyan( R )</v>
          </cell>
          <cell r="Q24">
            <v>5</v>
          </cell>
        </row>
        <row r="25">
          <cell r="P25" t="str">
            <v>Pen</v>
          </cell>
          <cell r="Q25">
            <v>4</v>
          </cell>
        </row>
        <row r="26">
          <cell r="P26" t="str">
            <v>Goregaon</v>
          </cell>
          <cell r="Q26">
            <v>5</v>
          </cell>
        </row>
        <row r="27">
          <cell r="P27" t="str">
            <v>Panvel ( R )</v>
          </cell>
          <cell r="Q27">
            <v>5</v>
          </cell>
        </row>
        <row r="28">
          <cell r="P28" t="str">
            <v>Vasai</v>
          </cell>
          <cell r="Q28">
            <v>4</v>
          </cell>
        </row>
        <row r="29">
          <cell r="P29" t="str">
            <v>O '&amp;'  M Dn Vasai.</v>
          </cell>
          <cell r="Q29">
            <v>5</v>
          </cell>
        </row>
        <row r="30">
          <cell r="P30" t="str">
            <v>Virar</v>
          </cell>
          <cell r="Q30">
            <v>5</v>
          </cell>
        </row>
        <row r="31">
          <cell r="P31" t="str">
            <v>Palgar</v>
          </cell>
          <cell r="Q31">
            <v>5</v>
          </cell>
        </row>
        <row r="32">
          <cell r="P32" t="str">
            <v>Konkan</v>
          </cell>
          <cell r="Q32">
            <v>3</v>
          </cell>
        </row>
        <row r="33">
          <cell r="P33" t="str">
            <v>Ratnagiri</v>
          </cell>
          <cell r="Q33">
            <v>4</v>
          </cell>
        </row>
        <row r="34">
          <cell r="P34" t="str">
            <v>Chiplun</v>
          </cell>
          <cell r="Q34">
            <v>5</v>
          </cell>
        </row>
        <row r="35">
          <cell r="P35" t="str">
            <v>Ratnagiri</v>
          </cell>
          <cell r="Q35">
            <v>5</v>
          </cell>
        </row>
        <row r="36">
          <cell r="P36" t="str">
            <v>Sindhudurg</v>
          </cell>
          <cell r="Q36">
            <v>4</v>
          </cell>
        </row>
        <row r="37">
          <cell r="P37" t="str">
            <v>Kudal</v>
          </cell>
          <cell r="Q37">
            <v>5</v>
          </cell>
        </row>
        <row r="38">
          <cell r="P38" t="str">
            <v>Kankavali</v>
          </cell>
          <cell r="Q38">
            <v>5</v>
          </cell>
        </row>
        <row r="39">
          <cell r="P39" t="str">
            <v>&amp;ED-II</v>
          </cell>
          <cell r="Q39">
            <v>2</v>
          </cell>
        </row>
        <row r="40">
          <cell r="P40" t="str">
            <v xml:space="preserve">Pune </v>
          </cell>
          <cell r="Q40">
            <v>3</v>
          </cell>
        </row>
        <row r="41">
          <cell r="P41" t="str">
            <v>Ganeshkhind</v>
          </cell>
          <cell r="Q41">
            <v>4</v>
          </cell>
        </row>
        <row r="42">
          <cell r="P42" t="str">
            <v>Shivajinagar</v>
          </cell>
          <cell r="Q42">
            <v>5</v>
          </cell>
        </row>
        <row r="43">
          <cell r="P43" t="str">
            <v>Kothrud</v>
          </cell>
          <cell r="Q43">
            <v>5</v>
          </cell>
        </row>
        <row r="44">
          <cell r="P44" t="str">
            <v>Pimpri</v>
          </cell>
          <cell r="Q44">
            <v>5</v>
          </cell>
        </row>
        <row r="45">
          <cell r="P45" t="str">
            <v>Bhosari</v>
          </cell>
          <cell r="Q45">
            <v>5</v>
          </cell>
        </row>
        <row r="46">
          <cell r="P46" t="str">
            <v>Rastapeth</v>
          </cell>
          <cell r="Q46">
            <v>4</v>
          </cell>
        </row>
        <row r="47">
          <cell r="P47" t="str">
            <v>Bundgarden</v>
          </cell>
          <cell r="Q47">
            <v>5</v>
          </cell>
        </row>
        <row r="48">
          <cell r="P48" t="str">
            <v>Nagar Road</v>
          </cell>
          <cell r="Q48">
            <v>5</v>
          </cell>
        </row>
        <row r="49">
          <cell r="P49" t="str">
            <v>Padmavati</v>
          </cell>
          <cell r="Q49">
            <v>5</v>
          </cell>
        </row>
        <row r="50">
          <cell r="P50" t="str">
            <v>Parvati</v>
          </cell>
          <cell r="Q50">
            <v>5</v>
          </cell>
        </row>
        <row r="51">
          <cell r="P51" t="str">
            <v>Rastapeth</v>
          </cell>
          <cell r="Q51">
            <v>5</v>
          </cell>
        </row>
        <row r="52">
          <cell r="P52" t="str">
            <v>Pune Rural</v>
          </cell>
          <cell r="Q52">
            <v>4</v>
          </cell>
        </row>
        <row r="53">
          <cell r="P53" t="str">
            <v>Manchar</v>
          </cell>
          <cell r="Q53">
            <v>5</v>
          </cell>
        </row>
        <row r="54">
          <cell r="P54" t="str">
            <v>Baramati</v>
          </cell>
          <cell r="Q54">
            <v>5</v>
          </cell>
        </row>
        <row r="55">
          <cell r="P55" t="str">
            <v>Rajgurunagar</v>
          </cell>
          <cell r="Q55">
            <v>5</v>
          </cell>
        </row>
        <row r="56">
          <cell r="P56" t="str">
            <v>Mulshi</v>
          </cell>
          <cell r="Q56">
            <v>5</v>
          </cell>
        </row>
        <row r="57">
          <cell r="P57" t="str">
            <v>Kedgaon</v>
          </cell>
          <cell r="Q57">
            <v>5</v>
          </cell>
        </row>
        <row r="58">
          <cell r="P58" t="str">
            <v>Nashik</v>
          </cell>
          <cell r="Q58">
            <v>3</v>
          </cell>
        </row>
        <row r="59">
          <cell r="P59" t="str">
            <v>Nashik (U)</v>
          </cell>
          <cell r="Q59">
            <v>4</v>
          </cell>
        </row>
        <row r="60">
          <cell r="P60" t="str">
            <v>Nashik (U) - I</v>
          </cell>
          <cell r="Q60">
            <v>5</v>
          </cell>
        </row>
        <row r="61">
          <cell r="P61" t="str">
            <v>Nashik (U) - II</v>
          </cell>
          <cell r="Q61">
            <v>5</v>
          </cell>
        </row>
        <row r="62">
          <cell r="P62" t="str">
            <v>Nashik (R)</v>
          </cell>
          <cell r="Q62">
            <v>4</v>
          </cell>
        </row>
        <row r="63">
          <cell r="P63" t="str">
            <v>Nashik R</v>
          </cell>
          <cell r="Q63">
            <v>5</v>
          </cell>
        </row>
        <row r="64">
          <cell r="P64" t="str">
            <v xml:space="preserve">Chandwad R </v>
          </cell>
          <cell r="Q64">
            <v>5</v>
          </cell>
        </row>
        <row r="65">
          <cell r="P65" t="str">
            <v xml:space="preserve">Malegaon R </v>
          </cell>
          <cell r="Q65">
            <v>5</v>
          </cell>
        </row>
        <row r="66">
          <cell r="P66" t="str">
            <v>Malegaon UCR</v>
          </cell>
          <cell r="Q66">
            <v>5</v>
          </cell>
        </row>
        <row r="67">
          <cell r="P67" t="str">
            <v>Ahmednagar</v>
          </cell>
          <cell r="Q67">
            <v>4</v>
          </cell>
        </row>
        <row r="68">
          <cell r="P68" t="str">
            <v>Ahmednagar(UCR)</v>
          </cell>
          <cell r="Q68">
            <v>5</v>
          </cell>
        </row>
        <row r="69">
          <cell r="P69" t="str">
            <v>Ahmednagar( R)</v>
          </cell>
          <cell r="Q69">
            <v>5</v>
          </cell>
        </row>
        <row r="70">
          <cell r="P70" t="str">
            <v>Karjat</v>
          </cell>
          <cell r="Q70">
            <v>5</v>
          </cell>
        </row>
        <row r="71">
          <cell r="P71" t="str">
            <v>Sangamner</v>
          </cell>
          <cell r="Q71">
            <v>5</v>
          </cell>
        </row>
        <row r="72">
          <cell r="P72" t="str">
            <v>Jalgaon</v>
          </cell>
          <cell r="Q72">
            <v>4</v>
          </cell>
        </row>
        <row r="73">
          <cell r="P73" t="str">
            <v>Jalgaon UCR</v>
          </cell>
          <cell r="Q73">
            <v>5</v>
          </cell>
        </row>
        <row r="74">
          <cell r="P74" t="str">
            <v>Bhusawal</v>
          </cell>
          <cell r="Q74">
            <v>5</v>
          </cell>
        </row>
        <row r="75">
          <cell r="P75" t="str">
            <v>Chalisgaon</v>
          </cell>
          <cell r="Q75">
            <v>5</v>
          </cell>
        </row>
        <row r="76">
          <cell r="P76" t="str">
            <v>Dharangaon</v>
          </cell>
          <cell r="Q76">
            <v>5</v>
          </cell>
        </row>
        <row r="77">
          <cell r="P77" t="str">
            <v>Pachora</v>
          </cell>
          <cell r="Q77">
            <v>5</v>
          </cell>
        </row>
        <row r="78">
          <cell r="P78" t="str">
            <v>Savda</v>
          </cell>
          <cell r="Q78">
            <v>5</v>
          </cell>
        </row>
        <row r="79">
          <cell r="P79" t="str">
            <v>Dhule</v>
          </cell>
          <cell r="Q79">
            <v>4</v>
          </cell>
        </row>
        <row r="80">
          <cell r="P80" t="str">
            <v>Dhule ( R )</v>
          </cell>
          <cell r="Q80">
            <v>5</v>
          </cell>
        </row>
        <row r="81">
          <cell r="P81" t="str">
            <v>Dhule UCR</v>
          </cell>
          <cell r="Q81">
            <v>5</v>
          </cell>
        </row>
        <row r="82">
          <cell r="P82" t="str">
            <v>Dondaicha</v>
          </cell>
          <cell r="Q82">
            <v>5</v>
          </cell>
        </row>
        <row r="83">
          <cell r="P83" t="str">
            <v>Nandurbar</v>
          </cell>
          <cell r="Q83">
            <v>5</v>
          </cell>
        </row>
        <row r="84">
          <cell r="P84" t="str">
            <v>Shahada</v>
          </cell>
          <cell r="Q84">
            <v>5</v>
          </cell>
        </row>
        <row r="85">
          <cell r="P85" t="str">
            <v>Kolhapur</v>
          </cell>
          <cell r="Q85">
            <v>3</v>
          </cell>
        </row>
        <row r="86">
          <cell r="P86" t="str">
            <v>Kolhapur</v>
          </cell>
          <cell r="Q86">
            <v>4</v>
          </cell>
        </row>
        <row r="87">
          <cell r="P87" t="str">
            <v>Kolhapur(U)</v>
          </cell>
          <cell r="Q87">
            <v>5</v>
          </cell>
        </row>
        <row r="88">
          <cell r="P88" t="str">
            <v>Kolhapur (R-I)</v>
          </cell>
          <cell r="Q88">
            <v>5</v>
          </cell>
        </row>
        <row r="89">
          <cell r="P89" t="str">
            <v>Kolhapur (R-II)</v>
          </cell>
          <cell r="Q89">
            <v>5</v>
          </cell>
        </row>
        <row r="90">
          <cell r="P90" t="str">
            <v>Gandhinglaj</v>
          </cell>
          <cell r="Q90">
            <v>5</v>
          </cell>
        </row>
        <row r="91">
          <cell r="P91" t="str">
            <v>Ichalkaranji</v>
          </cell>
          <cell r="Q91">
            <v>5</v>
          </cell>
        </row>
        <row r="92">
          <cell r="P92" t="str">
            <v>Jaysingpur</v>
          </cell>
          <cell r="Q92">
            <v>5</v>
          </cell>
        </row>
        <row r="93">
          <cell r="P93" t="str">
            <v>Sangli</v>
          </cell>
          <cell r="Q93">
            <v>4</v>
          </cell>
        </row>
        <row r="94">
          <cell r="P94" t="str">
            <v>Islampur</v>
          </cell>
          <cell r="Q94">
            <v>5</v>
          </cell>
        </row>
        <row r="95">
          <cell r="P95" t="str">
            <v>Sangli( R )</v>
          </cell>
          <cell r="Q95">
            <v>5</v>
          </cell>
        </row>
        <row r="96">
          <cell r="P96" t="str">
            <v>Sangli(U)</v>
          </cell>
          <cell r="Q96">
            <v>5</v>
          </cell>
        </row>
        <row r="97">
          <cell r="P97" t="str">
            <v>Vita</v>
          </cell>
          <cell r="Q97">
            <v>5</v>
          </cell>
        </row>
        <row r="98">
          <cell r="P98" t="str">
            <v>Solapur</v>
          </cell>
          <cell r="Q98">
            <v>4</v>
          </cell>
        </row>
        <row r="99">
          <cell r="P99" t="str">
            <v>Akluj</v>
          </cell>
          <cell r="Q99">
            <v>5</v>
          </cell>
        </row>
        <row r="100">
          <cell r="P100" t="str">
            <v>Barshi</v>
          </cell>
          <cell r="Q100">
            <v>5</v>
          </cell>
        </row>
        <row r="101">
          <cell r="P101" t="str">
            <v>Pandharkawada</v>
          </cell>
          <cell r="Q101">
            <v>5</v>
          </cell>
        </row>
        <row r="102">
          <cell r="P102" t="str">
            <v>Solapur( R )</v>
          </cell>
          <cell r="Q102">
            <v>5</v>
          </cell>
        </row>
        <row r="103">
          <cell r="P103" t="str">
            <v>Solapur(U)</v>
          </cell>
          <cell r="Q103">
            <v>5</v>
          </cell>
        </row>
        <row r="104">
          <cell r="P104" t="str">
            <v>Satara</v>
          </cell>
          <cell r="Q104">
            <v>4</v>
          </cell>
        </row>
        <row r="105">
          <cell r="P105" t="str">
            <v>Wai</v>
          </cell>
          <cell r="Q105">
            <v>5</v>
          </cell>
        </row>
        <row r="106">
          <cell r="P106" t="str">
            <v>Satara</v>
          </cell>
          <cell r="Q106">
            <v>5</v>
          </cell>
        </row>
        <row r="107">
          <cell r="P107" t="str">
            <v>Phaltan</v>
          </cell>
          <cell r="Q107">
            <v>5</v>
          </cell>
        </row>
        <row r="108">
          <cell r="P108" t="str">
            <v>Karad</v>
          </cell>
          <cell r="Q108">
            <v>5</v>
          </cell>
        </row>
        <row r="109">
          <cell r="P109" t="str">
            <v>Latur</v>
          </cell>
          <cell r="Q109">
            <v>3</v>
          </cell>
        </row>
        <row r="110">
          <cell r="P110" t="str">
            <v>Beed</v>
          </cell>
          <cell r="Q110">
            <v>4</v>
          </cell>
        </row>
        <row r="111">
          <cell r="P111" t="str">
            <v>Beed</v>
          </cell>
          <cell r="Q111">
            <v>5</v>
          </cell>
        </row>
        <row r="112">
          <cell r="P112" t="str">
            <v>Ambajogai</v>
          </cell>
          <cell r="Q112">
            <v>5</v>
          </cell>
        </row>
        <row r="113">
          <cell r="P113" t="str">
            <v>Latur</v>
          </cell>
          <cell r="Q113">
            <v>4</v>
          </cell>
        </row>
        <row r="114">
          <cell r="P114" t="str">
            <v>Nilanga</v>
          </cell>
          <cell r="Q114">
            <v>5</v>
          </cell>
        </row>
        <row r="115">
          <cell r="P115" t="str">
            <v>Udgir</v>
          </cell>
          <cell r="Q115">
            <v>5</v>
          </cell>
        </row>
        <row r="116">
          <cell r="P116" t="str">
            <v>Latur</v>
          </cell>
          <cell r="Q116">
            <v>5</v>
          </cell>
        </row>
        <row r="117">
          <cell r="P117" t="str">
            <v>Nanded</v>
          </cell>
          <cell r="Q117">
            <v>4</v>
          </cell>
        </row>
        <row r="118">
          <cell r="P118" t="str">
            <v>Nanded</v>
          </cell>
          <cell r="Q118">
            <v>5</v>
          </cell>
        </row>
        <row r="119">
          <cell r="P119" t="str">
            <v>Degloor</v>
          </cell>
          <cell r="Q119">
            <v>5</v>
          </cell>
        </row>
        <row r="120">
          <cell r="P120" t="str">
            <v>Bhokar</v>
          </cell>
          <cell r="Q120">
            <v>5</v>
          </cell>
        </row>
        <row r="121">
          <cell r="P121" t="str">
            <v>Osmanabad</v>
          </cell>
          <cell r="Q121">
            <v>4</v>
          </cell>
        </row>
        <row r="122">
          <cell r="P122" t="str">
            <v>Osmanabad</v>
          </cell>
          <cell r="Q122">
            <v>5</v>
          </cell>
        </row>
        <row r="123">
          <cell r="P123" t="str">
            <v>Tuljapur</v>
          </cell>
          <cell r="Q123">
            <v>5</v>
          </cell>
        </row>
        <row r="124">
          <cell r="P124" t="str">
            <v>&amp;ED-III</v>
          </cell>
          <cell r="Q124">
            <v>2</v>
          </cell>
        </row>
        <row r="125">
          <cell r="P125" t="str">
            <v>Akola</v>
          </cell>
          <cell r="Q125">
            <v>3</v>
          </cell>
        </row>
        <row r="126">
          <cell r="P126" t="str">
            <v>Akola</v>
          </cell>
          <cell r="Q126">
            <v>4</v>
          </cell>
        </row>
        <row r="127">
          <cell r="P127" t="str">
            <v>akola(U)</v>
          </cell>
          <cell r="Q127">
            <v>5</v>
          </cell>
        </row>
        <row r="128">
          <cell r="P128" t="str">
            <v>Akola( R )</v>
          </cell>
          <cell r="Q128">
            <v>5</v>
          </cell>
        </row>
        <row r="129">
          <cell r="P129" t="str">
            <v>Washim</v>
          </cell>
          <cell r="Q129">
            <v>5</v>
          </cell>
        </row>
        <row r="130">
          <cell r="P130" t="str">
            <v>Amravati</v>
          </cell>
          <cell r="Q130">
            <v>4</v>
          </cell>
        </row>
        <row r="131">
          <cell r="P131" t="str">
            <v>Amravati(U)</v>
          </cell>
          <cell r="Q131">
            <v>5</v>
          </cell>
        </row>
        <row r="132">
          <cell r="P132" t="str">
            <v>Amravati Rural</v>
          </cell>
          <cell r="Q132">
            <v>5</v>
          </cell>
        </row>
        <row r="133">
          <cell r="P133" t="str">
            <v>Achalpur</v>
          </cell>
          <cell r="Q133">
            <v>5</v>
          </cell>
        </row>
        <row r="134">
          <cell r="P134" t="str">
            <v>Morshi</v>
          </cell>
          <cell r="Q134">
            <v>5</v>
          </cell>
        </row>
        <row r="135">
          <cell r="P135" t="str">
            <v>Buldhana</v>
          </cell>
          <cell r="Q135">
            <v>4</v>
          </cell>
        </row>
        <row r="136">
          <cell r="P136" t="str">
            <v>Buldana</v>
          </cell>
          <cell r="Q136">
            <v>5</v>
          </cell>
        </row>
        <row r="137">
          <cell r="P137" t="str">
            <v>Khamgaon</v>
          </cell>
          <cell r="Q137">
            <v>5</v>
          </cell>
        </row>
        <row r="138">
          <cell r="P138" t="str">
            <v>Malkapur</v>
          </cell>
          <cell r="Q138">
            <v>5</v>
          </cell>
        </row>
        <row r="139">
          <cell r="P139" t="str">
            <v>Yavatmal</v>
          </cell>
          <cell r="Q139">
            <v>4</v>
          </cell>
        </row>
        <row r="140">
          <cell r="P140" t="str">
            <v>Yavatmal</v>
          </cell>
          <cell r="Q140">
            <v>5</v>
          </cell>
        </row>
        <row r="141">
          <cell r="P141" t="str">
            <v>Pusad</v>
          </cell>
          <cell r="Q141">
            <v>5</v>
          </cell>
        </row>
        <row r="142">
          <cell r="P142" t="str">
            <v>Pandharkawada</v>
          </cell>
          <cell r="Q142">
            <v>5</v>
          </cell>
        </row>
        <row r="143">
          <cell r="P143" t="str">
            <v>Aurangabad</v>
          </cell>
          <cell r="Q143">
            <v>3</v>
          </cell>
        </row>
        <row r="144">
          <cell r="P144" t="str">
            <v>A'Bad (U)</v>
          </cell>
          <cell r="Q144">
            <v>4</v>
          </cell>
        </row>
        <row r="145">
          <cell r="P145" t="str">
            <v xml:space="preserve">A'Bad (U) I </v>
          </cell>
          <cell r="Q145">
            <v>5</v>
          </cell>
        </row>
        <row r="146">
          <cell r="P146" t="str">
            <v xml:space="preserve">A'Bad (U) II </v>
          </cell>
          <cell r="Q146">
            <v>5</v>
          </cell>
        </row>
        <row r="147">
          <cell r="P147" t="str">
            <v>A'Bad ( R)</v>
          </cell>
          <cell r="Q147">
            <v>4</v>
          </cell>
        </row>
        <row r="148">
          <cell r="P148" t="str">
            <v>Kannad</v>
          </cell>
          <cell r="Q148">
            <v>5</v>
          </cell>
        </row>
        <row r="149">
          <cell r="P149" t="str">
            <v>Aurangabad ( R )</v>
          </cell>
          <cell r="Q149">
            <v>5</v>
          </cell>
        </row>
        <row r="150">
          <cell r="P150" t="str">
            <v>Jalna</v>
          </cell>
          <cell r="Q150">
            <v>4</v>
          </cell>
        </row>
        <row r="151">
          <cell r="P151" t="str">
            <v>Jalna-I</v>
          </cell>
          <cell r="Q151">
            <v>5</v>
          </cell>
        </row>
        <row r="152">
          <cell r="P152" t="str">
            <v>Jalna-II</v>
          </cell>
          <cell r="Q152">
            <v>5</v>
          </cell>
        </row>
        <row r="153">
          <cell r="P153" t="str">
            <v>Parbhani</v>
          </cell>
          <cell r="Q153">
            <v>4</v>
          </cell>
        </row>
        <row r="154">
          <cell r="P154" t="str">
            <v>Hingoli</v>
          </cell>
          <cell r="Q154">
            <v>5</v>
          </cell>
        </row>
        <row r="155">
          <cell r="P155" t="str">
            <v>Parbhani</v>
          </cell>
          <cell r="Q155">
            <v>5</v>
          </cell>
        </row>
        <row r="156">
          <cell r="P156" t="str">
            <v>Nagpur</v>
          </cell>
          <cell r="Q156">
            <v>3</v>
          </cell>
        </row>
        <row r="157">
          <cell r="P157" t="str">
            <v>Wardha</v>
          </cell>
          <cell r="Q157">
            <v>4</v>
          </cell>
        </row>
        <row r="158">
          <cell r="P158" t="str">
            <v>Arvi</v>
          </cell>
          <cell r="Q158">
            <v>5</v>
          </cell>
        </row>
        <row r="159">
          <cell r="P159" t="str">
            <v>Wardha</v>
          </cell>
          <cell r="Q159">
            <v>5</v>
          </cell>
        </row>
        <row r="160">
          <cell r="P160" t="str">
            <v>Hinganghat</v>
          </cell>
          <cell r="Q160">
            <v>5</v>
          </cell>
        </row>
        <row r="161">
          <cell r="P161" t="str">
            <v>Bhandara</v>
          </cell>
          <cell r="Q161">
            <v>4</v>
          </cell>
        </row>
        <row r="162">
          <cell r="P162" t="str">
            <v>Bhandara</v>
          </cell>
          <cell r="Q162">
            <v>5</v>
          </cell>
        </row>
        <row r="163">
          <cell r="P163" t="str">
            <v>Sakoli</v>
          </cell>
          <cell r="Q163">
            <v>5</v>
          </cell>
        </row>
        <row r="164">
          <cell r="P164" t="str">
            <v>Gondia</v>
          </cell>
          <cell r="Q164">
            <v>5</v>
          </cell>
        </row>
        <row r="165">
          <cell r="P165" t="str">
            <v>Chandrapur</v>
          </cell>
          <cell r="Q165">
            <v>4</v>
          </cell>
        </row>
        <row r="166">
          <cell r="P166" t="str">
            <v>Chandrapur</v>
          </cell>
          <cell r="Q166">
            <v>5</v>
          </cell>
        </row>
        <row r="167">
          <cell r="P167" t="str">
            <v>Ballarsha</v>
          </cell>
          <cell r="Q167">
            <v>5</v>
          </cell>
        </row>
        <row r="168">
          <cell r="P168" t="str">
            <v>warora</v>
          </cell>
          <cell r="Q168">
            <v>5</v>
          </cell>
        </row>
        <row r="169">
          <cell r="P169" t="str">
            <v>Gadchiroli</v>
          </cell>
          <cell r="Q169">
            <v>4</v>
          </cell>
        </row>
        <row r="170">
          <cell r="P170" t="str">
            <v>Bramhapuri</v>
          </cell>
          <cell r="Q170">
            <v>5</v>
          </cell>
        </row>
        <row r="171">
          <cell r="P171" t="str">
            <v>Alapalli</v>
          </cell>
          <cell r="Q171">
            <v>5</v>
          </cell>
        </row>
        <row r="172">
          <cell r="P172" t="str">
            <v>Gadchiroli</v>
          </cell>
          <cell r="Q172">
            <v>5</v>
          </cell>
        </row>
        <row r="173">
          <cell r="P173" t="str">
            <v>Nagpur (U)</v>
          </cell>
          <cell r="Q173">
            <v>3</v>
          </cell>
        </row>
        <row r="174">
          <cell r="P174" t="str">
            <v>Nagpur(U)</v>
          </cell>
          <cell r="Q174">
            <v>4</v>
          </cell>
        </row>
        <row r="175">
          <cell r="P175" t="str">
            <v>Civil Lines</v>
          </cell>
          <cell r="Q175">
            <v>5</v>
          </cell>
        </row>
        <row r="176">
          <cell r="P176" t="str">
            <v>Gandhibaug</v>
          </cell>
          <cell r="Q176">
            <v>5</v>
          </cell>
        </row>
        <row r="177">
          <cell r="P177" t="str">
            <v>MIDC</v>
          </cell>
          <cell r="Q177">
            <v>5</v>
          </cell>
        </row>
        <row r="178">
          <cell r="P178" t="str">
            <v>Congress Nagar</v>
          </cell>
          <cell r="Q178">
            <v>5</v>
          </cell>
        </row>
        <row r="179">
          <cell r="P179" t="str">
            <v>Mahal</v>
          </cell>
          <cell r="Q179">
            <v>5</v>
          </cell>
        </row>
        <row r="180">
          <cell r="P180" t="str">
            <v>Nagpur(R )</v>
          </cell>
          <cell r="Q180">
            <v>4</v>
          </cell>
        </row>
        <row r="181">
          <cell r="P181" t="str">
            <v>Nagpur Dn-I</v>
          </cell>
          <cell r="Q181">
            <v>5</v>
          </cell>
        </row>
        <row r="182">
          <cell r="P182" t="str">
            <v>Nagpur Dn-II</v>
          </cell>
          <cell r="Q182">
            <v>5</v>
          </cell>
        </row>
        <row r="183">
          <cell r="P183" t="str">
            <v>Katol</v>
          </cell>
          <cell r="Q183">
            <v>5</v>
          </cell>
        </row>
      </sheetData>
      <sheetData sheetId="13"/>
      <sheetData sheetId="1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5">
          <cell r="E35">
            <v>55724.666666666672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ise4 (7)"/>
      <sheetName val="EDWise4 (6)"/>
      <sheetName val="EDWise4 (5)"/>
      <sheetName val="EDWise4 (4)"/>
      <sheetName val="EDWise4 (3)"/>
      <sheetName val="EDWise4 (2)"/>
      <sheetName val="EDWise5"/>
      <sheetName val="EDWise4"/>
      <sheetName val="div_abtotal 011106 (3)"/>
      <sheetName val="EDWise5(2)"/>
      <sheetName val="Sheet1"/>
      <sheetName val="MenuSheet"/>
      <sheetName val="EDWise"/>
      <sheetName val="EDWiseTotal CAP R&amp;M"/>
      <sheetName val="EDWise4 (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P2" t="str">
            <v>&amp;Zone</v>
          </cell>
          <cell r="Q2">
            <v>1</v>
          </cell>
        </row>
        <row r="3">
          <cell r="P3" t="str">
            <v>ED - I</v>
          </cell>
          <cell r="Q3">
            <v>2</v>
          </cell>
        </row>
        <row r="4">
          <cell r="P4" t="str">
            <v xml:space="preserve">Bhandup (U) </v>
          </cell>
          <cell r="Q4">
            <v>3</v>
          </cell>
        </row>
        <row r="5">
          <cell r="P5" t="str">
            <v>Thane</v>
          </cell>
          <cell r="Q5">
            <v>4</v>
          </cell>
        </row>
        <row r="6">
          <cell r="P6" t="str">
            <v>Wagle Estate</v>
          </cell>
          <cell r="Q6">
            <v>5</v>
          </cell>
        </row>
        <row r="7">
          <cell r="P7" t="str">
            <v>Kalwa</v>
          </cell>
          <cell r="Q7">
            <v>5</v>
          </cell>
        </row>
        <row r="8">
          <cell r="P8" t="str">
            <v>RST</v>
          </cell>
          <cell r="Q8">
            <v>5</v>
          </cell>
        </row>
        <row r="9">
          <cell r="P9" t="str">
            <v>Thane (U)</v>
          </cell>
          <cell r="Q9">
            <v>5</v>
          </cell>
        </row>
        <row r="10">
          <cell r="P10" t="str">
            <v>Bhandup (U)</v>
          </cell>
          <cell r="Q10">
            <v>5</v>
          </cell>
        </row>
        <row r="11">
          <cell r="P11" t="str">
            <v>Mulund</v>
          </cell>
          <cell r="Q11">
            <v>5</v>
          </cell>
        </row>
        <row r="12">
          <cell r="P12" t="str">
            <v>Vashi</v>
          </cell>
          <cell r="Q12">
            <v>4</v>
          </cell>
        </row>
        <row r="13">
          <cell r="P13" t="str">
            <v>Vashi</v>
          </cell>
          <cell r="Q13">
            <v>5</v>
          </cell>
        </row>
        <row r="14">
          <cell r="P14" t="str">
            <v>Panvel (U)</v>
          </cell>
          <cell r="Q14">
            <v>5</v>
          </cell>
        </row>
        <row r="15">
          <cell r="P15" t="str">
            <v>Nerul</v>
          </cell>
          <cell r="Q15">
            <v>5</v>
          </cell>
        </row>
        <row r="16">
          <cell r="P16" t="str">
            <v>Kalyan</v>
          </cell>
          <cell r="Q16">
            <v>3</v>
          </cell>
        </row>
        <row r="17">
          <cell r="P17" t="str">
            <v xml:space="preserve">Kalyan - I </v>
          </cell>
          <cell r="Q17">
            <v>4</v>
          </cell>
        </row>
        <row r="18">
          <cell r="P18" t="str">
            <v>Dombivali</v>
          </cell>
          <cell r="Q18">
            <v>5</v>
          </cell>
        </row>
        <row r="19">
          <cell r="P19" t="str">
            <v>Kalyan(E)</v>
          </cell>
          <cell r="Q19">
            <v>5</v>
          </cell>
        </row>
        <row r="20">
          <cell r="P20" t="str">
            <v>Kalyan(W)</v>
          </cell>
          <cell r="Q20">
            <v>5</v>
          </cell>
        </row>
        <row r="21">
          <cell r="P21" t="str">
            <v>Kalyan - II</v>
          </cell>
          <cell r="Q21">
            <v>4</v>
          </cell>
        </row>
        <row r="22">
          <cell r="P22" t="str">
            <v>Ulhasnagar-I</v>
          </cell>
          <cell r="Q22">
            <v>5</v>
          </cell>
        </row>
        <row r="23">
          <cell r="P23" t="str">
            <v>Ulhasnagar-II</v>
          </cell>
          <cell r="Q23">
            <v>5</v>
          </cell>
        </row>
        <row r="24">
          <cell r="P24" t="str">
            <v>Kalyan( R )</v>
          </cell>
          <cell r="Q24">
            <v>5</v>
          </cell>
        </row>
        <row r="25">
          <cell r="P25" t="str">
            <v>Pen</v>
          </cell>
          <cell r="Q25">
            <v>4</v>
          </cell>
        </row>
        <row r="26">
          <cell r="P26" t="str">
            <v>Goregaon</v>
          </cell>
          <cell r="Q26">
            <v>5</v>
          </cell>
        </row>
        <row r="27">
          <cell r="P27" t="str">
            <v>Panvel ( R )</v>
          </cell>
          <cell r="Q27">
            <v>5</v>
          </cell>
        </row>
        <row r="28">
          <cell r="P28" t="str">
            <v>Vasai</v>
          </cell>
          <cell r="Q28">
            <v>4</v>
          </cell>
        </row>
        <row r="29">
          <cell r="P29" t="str">
            <v>O '&amp;'  M Dn Vasai.</v>
          </cell>
          <cell r="Q29">
            <v>5</v>
          </cell>
        </row>
        <row r="30">
          <cell r="P30" t="str">
            <v>Virar</v>
          </cell>
          <cell r="Q30">
            <v>5</v>
          </cell>
        </row>
        <row r="31">
          <cell r="P31" t="str">
            <v>Palgar</v>
          </cell>
          <cell r="Q31">
            <v>5</v>
          </cell>
        </row>
        <row r="32">
          <cell r="P32" t="str">
            <v>Konkan</v>
          </cell>
          <cell r="Q32">
            <v>3</v>
          </cell>
        </row>
        <row r="33">
          <cell r="P33" t="str">
            <v>Ratnagiri</v>
          </cell>
          <cell r="Q33">
            <v>4</v>
          </cell>
        </row>
        <row r="34">
          <cell r="P34" t="str">
            <v>Chiplun</v>
          </cell>
          <cell r="Q34">
            <v>5</v>
          </cell>
        </row>
        <row r="35">
          <cell r="P35" t="str">
            <v>Ratnagiri</v>
          </cell>
          <cell r="Q35">
            <v>5</v>
          </cell>
        </row>
        <row r="36">
          <cell r="P36" t="str">
            <v>Sindhudurg</v>
          </cell>
          <cell r="Q36">
            <v>4</v>
          </cell>
        </row>
        <row r="37">
          <cell r="P37" t="str">
            <v>Kudal</v>
          </cell>
          <cell r="Q37">
            <v>5</v>
          </cell>
        </row>
        <row r="38">
          <cell r="P38" t="str">
            <v>Kankavali</v>
          </cell>
          <cell r="Q38">
            <v>5</v>
          </cell>
        </row>
        <row r="39">
          <cell r="P39" t="str">
            <v>&amp;ED-II</v>
          </cell>
          <cell r="Q39">
            <v>2</v>
          </cell>
        </row>
        <row r="40">
          <cell r="P40" t="str">
            <v xml:space="preserve">Pune </v>
          </cell>
          <cell r="Q40">
            <v>3</v>
          </cell>
        </row>
        <row r="41">
          <cell r="P41" t="str">
            <v>Ganeshkhind</v>
          </cell>
          <cell r="Q41">
            <v>4</v>
          </cell>
        </row>
        <row r="42">
          <cell r="P42" t="str">
            <v>Shivajinagar</v>
          </cell>
          <cell r="Q42">
            <v>5</v>
          </cell>
        </row>
        <row r="43">
          <cell r="P43" t="str">
            <v>Kothrud</v>
          </cell>
          <cell r="Q43">
            <v>5</v>
          </cell>
        </row>
        <row r="44">
          <cell r="P44" t="str">
            <v>Pimpri</v>
          </cell>
          <cell r="Q44">
            <v>5</v>
          </cell>
        </row>
        <row r="45">
          <cell r="P45" t="str">
            <v>Bhosari</v>
          </cell>
          <cell r="Q45">
            <v>5</v>
          </cell>
        </row>
        <row r="46">
          <cell r="P46" t="str">
            <v>Rastapeth</v>
          </cell>
          <cell r="Q46">
            <v>4</v>
          </cell>
        </row>
        <row r="47">
          <cell r="P47" t="str">
            <v>Bundgarden</v>
          </cell>
          <cell r="Q47">
            <v>5</v>
          </cell>
        </row>
        <row r="48">
          <cell r="P48" t="str">
            <v>Nagar Road</v>
          </cell>
          <cell r="Q48">
            <v>5</v>
          </cell>
        </row>
        <row r="49">
          <cell r="P49" t="str">
            <v>Padmavati</v>
          </cell>
          <cell r="Q49">
            <v>5</v>
          </cell>
        </row>
        <row r="50">
          <cell r="P50" t="str">
            <v>Parvati</v>
          </cell>
          <cell r="Q50">
            <v>5</v>
          </cell>
        </row>
        <row r="51">
          <cell r="P51" t="str">
            <v>Rastapeth</v>
          </cell>
          <cell r="Q51">
            <v>5</v>
          </cell>
        </row>
        <row r="52">
          <cell r="P52" t="str">
            <v>Pune Rural</v>
          </cell>
          <cell r="Q52">
            <v>4</v>
          </cell>
        </row>
        <row r="53">
          <cell r="P53" t="str">
            <v>Manchar</v>
          </cell>
          <cell r="Q53">
            <v>5</v>
          </cell>
        </row>
        <row r="54">
          <cell r="P54" t="str">
            <v>Baramati</v>
          </cell>
          <cell r="Q54">
            <v>5</v>
          </cell>
        </row>
        <row r="55">
          <cell r="P55" t="str">
            <v>Rajgurunagar</v>
          </cell>
          <cell r="Q55">
            <v>5</v>
          </cell>
        </row>
        <row r="56">
          <cell r="P56" t="str">
            <v>Mulshi</v>
          </cell>
          <cell r="Q56">
            <v>5</v>
          </cell>
        </row>
        <row r="57">
          <cell r="P57" t="str">
            <v>Kedgaon</v>
          </cell>
          <cell r="Q57">
            <v>5</v>
          </cell>
        </row>
        <row r="58">
          <cell r="P58" t="str">
            <v>Nashik</v>
          </cell>
          <cell r="Q58">
            <v>3</v>
          </cell>
        </row>
        <row r="59">
          <cell r="P59" t="str">
            <v>Nashik (U)</v>
          </cell>
          <cell r="Q59">
            <v>4</v>
          </cell>
        </row>
        <row r="60">
          <cell r="P60" t="str">
            <v>Nashik (U) - I</v>
          </cell>
          <cell r="Q60">
            <v>5</v>
          </cell>
        </row>
        <row r="61">
          <cell r="P61" t="str">
            <v>Nashik (U) - II</v>
          </cell>
          <cell r="Q61">
            <v>5</v>
          </cell>
        </row>
        <row r="62">
          <cell r="P62" t="str">
            <v>Nashik (R)</v>
          </cell>
          <cell r="Q62">
            <v>4</v>
          </cell>
        </row>
        <row r="63">
          <cell r="P63" t="str">
            <v>Nashik R</v>
          </cell>
          <cell r="Q63">
            <v>5</v>
          </cell>
        </row>
        <row r="64">
          <cell r="P64" t="str">
            <v xml:space="preserve">Chandwad R </v>
          </cell>
          <cell r="Q64">
            <v>5</v>
          </cell>
        </row>
        <row r="65">
          <cell r="P65" t="str">
            <v xml:space="preserve">Malegaon R </v>
          </cell>
          <cell r="Q65">
            <v>5</v>
          </cell>
        </row>
        <row r="66">
          <cell r="P66" t="str">
            <v>Malegaon UCR</v>
          </cell>
          <cell r="Q66">
            <v>5</v>
          </cell>
        </row>
        <row r="67">
          <cell r="P67" t="str">
            <v>Ahmednagar</v>
          </cell>
          <cell r="Q67">
            <v>4</v>
          </cell>
        </row>
        <row r="68">
          <cell r="P68" t="str">
            <v>Ahmednagar(UCR)</v>
          </cell>
          <cell r="Q68">
            <v>5</v>
          </cell>
        </row>
        <row r="69">
          <cell r="P69" t="str">
            <v>Ahmednagar( R)</v>
          </cell>
          <cell r="Q69">
            <v>5</v>
          </cell>
        </row>
        <row r="70">
          <cell r="P70" t="str">
            <v>Karjat</v>
          </cell>
          <cell r="Q70">
            <v>5</v>
          </cell>
        </row>
        <row r="71">
          <cell r="P71" t="str">
            <v>Sangamner</v>
          </cell>
          <cell r="Q71">
            <v>5</v>
          </cell>
        </row>
        <row r="72">
          <cell r="P72" t="str">
            <v>Jalgaon</v>
          </cell>
          <cell r="Q72">
            <v>4</v>
          </cell>
        </row>
        <row r="73">
          <cell r="P73" t="str">
            <v>Jalgaon UCR</v>
          </cell>
          <cell r="Q73">
            <v>5</v>
          </cell>
        </row>
        <row r="74">
          <cell r="P74" t="str">
            <v>Bhusawal</v>
          </cell>
          <cell r="Q74">
            <v>5</v>
          </cell>
        </row>
        <row r="75">
          <cell r="P75" t="str">
            <v>Chalisgaon</v>
          </cell>
          <cell r="Q75">
            <v>5</v>
          </cell>
        </row>
        <row r="76">
          <cell r="P76" t="str">
            <v>Dharangaon</v>
          </cell>
          <cell r="Q76">
            <v>5</v>
          </cell>
        </row>
        <row r="77">
          <cell r="P77" t="str">
            <v>Pachora</v>
          </cell>
          <cell r="Q77">
            <v>5</v>
          </cell>
        </row>
        <row r="78">
          <cell r="P78" t="str">
            <v>Savda</v>
          </cell>
          <cell r="Q78">
            <v>5</v>
          </cell>
        </row>
        <row r="79">
          <cell r="P79" t="str">
            <v>Dhule</v>
          </cell>
          <cell r="Q79">
            <v>4</v>
          </cell>
        </row>
        <row r="80">
          <cell r="P80" t="str">
            <v>Dhule ( R )</v>
          </cell>
          <cell r="Q80">
            <v>5</v>
          </cell>
        </row>
        <row r="81">
          <cell r="P81" t="str">
            <v>Dhule UCR</v>
          </cell>
          <cell r="Q81">
            <v>5</v>
          </cell>
        </row>
        <row r="82">
          <cell r="P82" t="str">
            <v>Dondaicha</v>
          </cell>
          <cell r="Q82">
            <v>5</v>
          </cell>
        </row>
        <row r="83">
          <cell r="P83" t="str">
            <v>Nandurbar</v>
          </cell>
          <cell r="Q83">
            <v>5</v>
          </cell>
        </row>
        <row r="84">
          <cell r="P84" t="str">
            <v>Shahada</v>
          </cell>
          <cell r="Q84">
            <v>5</v>
          </cell>
        </row>
        <row r="85">
          <cell r="P85" t="str">
            <v>Kolhapur</v>
          </cell>
          <cell r="Q85">
            <v>3</v>
          </cell>
        </row>
        <row r="86">
          <cell r="P86" t="str">
            <v>Kolhapur</v>
          </cell>
          <cell r="Q86">
            <v>4</v>
          </cell>
        </row>
        <row r="87">
          <cell r="P87" t="str">
            <v>Kolhapur(U)</v>
          </cell>
          <cell r="Q87">
            <v>5</v>
          </cell>
        </row>
        <row r="88">
          <cell r="P88" t="str">
            <v>Kolhapur (R-I)</v>
          </cell>
          <cell r="Q88">
            <v>5</v>
          </cell>
        </row>
        <row r="89">
          <cell r="P89" t="str">
            <v>Kolhapur (R-II)</v>
          </cell>
          <cell r="Q89">
            <v>5</v>
          </cell>
        </row>
        <row r="90">
          <cell r="P90" t="str">
            <v>Gandhinglaj</v>
          </cell>
          <cell r="Q90">
            <v>5</v>
          </cell>
        </row>
        <row r="91">
          <cell r="P91" t="str">
            <v>Ichalkaranji</v>
          </cell>
          <cell r="Q91">
            <v>5</v>
          </cell>
        </row>
        <row r="92">
          <cell r="P92" t="str">
            <v>Jaysingpur</v>
          </cell>
          <cell r="Q92">
            <v>5</v>
          </cell>
        </row>
        <row r="93">
          <cell r="P93" t="str">
            <v>Sangli</v>
          </cell>
          <cell r="Q93">
            <v>4</v>
          </cell>
        </row>
        <row r="94">
          <cell r="P94" t="str">
            <v>Islampur</v>
          </cell>
          <cell r="Q94">
            <v>5</v>
          </cell>
        </row>
        <row r="95">
          <cell r="P95" t="str">
            <v>Sangli( R )</v>
          </cell>
          <cell r="Q95">
            <v>5</v>
          </cell>
        </row>
        <row r="96">
          <cell r="P96" t="str">
            <v>Sangli(U)</v>
          </cell>
          <cell r="Q96">
            <v>5</v>
          </cell>
        </row>
        <row r="97">
          <cell r="P97" t="str">
            <v>Vita</v>
          </cell>
          <cell r="Q97">
            <v>5</v>
          </cell>
        </row>
        <row r="98">
          <cell r="P98" t="str">
            <v>Solapur</v>
          </cell>
          <cell r="Q98">
            <v>4</v>
          </cell>
        </row>
        <row r="99">
          <cell r="P99" t="str">
            <v>Akluj</v>
          </cell>
          <cell r="Q99">
            <v>5</v>
          </cell>
        </row>
        <row r="100">
          <cell r="P100" t="str">
            <v>Barshi</v>
          </cell>
          <cell r="Q100">
            <v>5</v>
          </cell>
        </row>
        <row r="101">
          <cell r="P101" t="str">
            <v>Pandharkawada</v>
          </cell>
          <cell r="Q101">
            <v>5</v>
          </cell>
        </row>
        <row r="102">
          <cell r="P102" t="str">
            <v>Solapur( R )</v>
          </cell>
          <cell r="Q102">
            <v>5</v>
          </cell>
        </row>
        <row r="103">
          <cell r="P103" t="str">
            <v>Solapur(U)</v>
          </cell>
          <cell r="Q103">
            <v>5</v>
          </cell>
        </row>
        <row r="104">
          <cell r="P104" t="str">
            <v>Satara</v>
          </cell>
          <cell r="Q104">
            <v>4</v>
          </cell>
        </row>
        <row r="105">
          <cell r="P105" t="str">
            <v>Wai</v>
          </cell>
          <cell r="Q105">
            <v>5</v>
          </cell>
        </row>
        <row r="106">
          <cell r="P106" t="str">
            <v>Satara</v>
          </cell>
          <cell r="Q106">
            <v>5</v>
          </cell>
        </row>
        <row r="107">
          <cell r="P107" t="str">
            <v>Phaltan</v>
          </cell>
          <cell r="Q107">
            <v>5</v>
          </cell>
        </row>
        <row r="108">
          <cell r="P108" t="str">
            <v>Karad</v>
          </cell>
          <cell r="Q108">
            <v>5</v>
          </cell>
        </row>
        <row r="109">
          <cell r="P109" t="str">
            <v>Latur</v>
          </cell>
          <cell r="Q109">
            <v>3</v>
          </cell>
        </row>
        <row r="110">
          <cell r="P110" t="str">
            <v>Beed</v>
          </cell>
          <cell r="Q110">
            <v>4</v>
          </cell>
        </row>
        <row r="111">
          <cell r="P111" t="str">
            <v>Beed</v>
          </cell>
          <cell r="Q111">
            <v>5</v>
          </cell>
        </row>
        <row r="112">
          <cell r="P112" t="str">
            <v>Ambajogai</v>
          </cell>
          <cell r="Q112">
            <v>5</v>
          </cell>
        </row>
        <row r="113">
          <cell r="P113" t="str">
            <v>Latur</v>
          </cell>
          <cell r="Q113">
            <v>4</v>
          </cell>
        </row>
        <row r="114">
          <cell r="P114" t="str">
            <v>Nilanga</v>
          </cell>
          <cell r="Q114">
            <v>5</v>
          </cell>
        </row>
        <row r="115">
          <cell r="P115" t="str">
            <v>Udgir</v>
          </cell>
          <cell r="Q115">
            <v>5</v>
          </cell>
        </row>
        <row r="116">
          <cell r="P116" t="str">
            <v>Latur</v>
          </cell>
          <cell r="Q116">
            <v>5</v>
          </cell>
        </row>
        <row r="117">
          <cell r="P117" t="str">
            <v>Nanded</v>
          </cell>
          <cell r="Q117">
            <v>4</v>
          </cell>
        </row>
        <row r="118">
          <cell r="P118" t="str">
            <v>Nanded</v>
          </cell>
          <cell r="Q118">
            <v>5</v>
          </cell>
        </row>
        <row r="119">
          <cell r="P119" t="str">
            <v>Degloor</v>
          </cell>
          <cell r="Q119">
            <v>5</v>
          </cell>
        </row>
        <row r="120">
          <cell r="P120" t="str">
            <v>Bhokar</v>
          </cell>
          <cell r="Q120">
            <v>5</v>
          </cell>
        </row>
        <row r="121">
          <cell r="P121" t="str">
            <v>Osmanabad</v>
          </cell>
          <cell r="Q121">
            <v>4</v>
          </cell>
        </row>
        <row r="122">
          <cell r="P122" t="str">
            <v>Osmanabad</v>
          </cell>
          <cell r="Q122">
            <v>5</v>
          </cell>
        </row>
        <row r="123">
          <cell r="P123" t="str">
            <v>Tuljapur</v>
          </cell>
          <cell r="Q123">
            <v>5</v>
          </cell>
        </row>
        <row r="124">
          <cell r="P124" t="str">
            <v>&amp;ED-III</v>
          </cell>
          <cell r="Q124">
            <v>2</v>
          </cell>
        </row>
        <row r="125">
          <cell r="P125" t="str">
            <v>Akola</v>
          </cell>
          <cell r="Q125">
            <v>3</v>
          </cell>
        </row>
        <row r="126">
          <cell r="P126" t="str">
            <v>Akola</v>
          </cell>
          <cell r="Q126">
            <v>4</v>
          </cell>
        </row>
        <row r="127">
          <cell r="P127" t="str">
            <v>akola(U)</v>
          </cell>
          <cell r="Q127">
            <v>5</v>
          </cell>
        </row>
        <row r="128">
          <cell r="P128" t="str">
            <v>Akola( R )</v>
          </cell>
          <cell r="Q128">
            <v>5</v>
          </cell>
        </row>
        <row r="129">
          <cell r="P129" t="str">
            <v>Washim</v>
          </cell>
          <cell r="Q129">
            <v>5</v>
          </cell>
        </row>
        <row r="130">
          <cell r="P130" t="str">
            <v>Amravati</v>
          </cell>
          <cell r="Q130">
            <v>4</v>
          </cell>
        </row>
        <row r="131">
          <cell r="P131" t="str">
            <v>Amravati(U)</v>
          </cell>
          <cell r="Q131">
            <v>5</v>
          </cell>
        </row>
        <row r="132">
          <cell r="P132" t="str">
            <v>Amravati Rural</v>
          </cell>
          <cell r="Q132">
            <v>5</v>
          </cell>
        </row>
        <row r="133">
          <cell r="P133" t="str">
            <v>Achalpur</v>
          </cell>
          <cell r="Q133">
            <v>5</v>
          </cell>
        </row>
        <row r="134">
          <cell r="P134" t="str">
            <v>Morshi</v>
          </cell>
          <cell r="Q134">
            <v>5</v>
          </cell>
        </row>
        <row r="135">
          <cell r="P135" t="str">
            <v>Buldhana</v>
          </cell>
          <cell r="Q135">
            <v>4</v>
          </cell>
        </row>
        <row r="136">
          <cell r="P136" t="str">
            <v>Buldana</v>
          </cell>
          <cell r="Q136">
            <v>5</v>
          </cell>
        </row>
        <row r="137">
          <cell r="P137" t="str">
            <v>Khamgaon</v>
          </cell>
          <cell r="Q137">
            <v>5</v>
          </cell>
        </row>
        <row r="138">
          <cell r="P138" t="str">
            <v>Malkapur</v>
          </cell>
          <cell r="Q138">
            <v>5</v>
          </cell>
        </row>
        <row r="139">
          <cell r="P139" t="str">
            <v>Yavatmal</v>
          </cell>
          <cell r="Q139">
            <v>4</v>
          </cell>
        </row>
        <row r="140">
          <cell r="P140" t="str">
            <v>Yavatmal</v>
          </cell>
          <cell r="Q140">
            <v>5</v>
          </cell>
        </row>
        <row r="141">
          <cell r="P141" t="str">
            <v>Pusad</v>
          </cell>
          <cell r="Q141">
            <v>5</v>
          </cell>
        </row>
        <row r="142">
          <cell r="P142" t="str">
            <v>Pandharkawada</v>
          </cell>
          <cell r="Q142">
            <v>5</v>
          </cell>
        </row>
        <row r="143">
          <cell r="P143" t="str">
            <v>Aurangabad</v>
          </cell>
          <cell r="Q143">
            <v>3</v>
          </cell>
        </row>
        <row r="144">
          <cell r="P144" t="str">
            <v>A'Bad (U)</v>
          </cell>
          <cell r="Q144">
            <v>4</v>
          </cell>
        </row>
        <row r="145">
          <cell r="P145" t="str">
            <v xml:space="preserve">A'Bad (U) I </v>
          </cell>
          <cell r="Q145">
            <v>5</v>
          </cell>
        </row>
        <row r="146">
          <cell r="P146" t="str">
            <v xml:space="preserve">A'Bad (U) II </v>
          </cell>
          <cell r="Q146">
            <v>5</v>
          </cell>
        </row>
        <row r="147">
          <cell r="P147" t="str">
            <v>A'Bad ( R)</v>
          </cell>
          <cell r="Q147">
            <v>4</v>
          </cell>
        </row>
        <row r="148">
          <cell r="P148" t="str">
            <v>Kannad</v>
          </cell>
          <cell r="Q148">
            <v>5</v>
          </cell>
        </row>
        <row r="149">
          <cell r="P149" t="str">
            <v>Aurangabad ( R )</v>
          </cell>
          <cell r="Q149">
            <v>5</v>
          </cell>
        </row>
        <row r="150">
          <cell r="P150" t="str">
            <v>Jalna</v>
          </cell>
          <cell r="Q150">
            <v>4</v>
          </cell>
        </row>
        <row r="151">
          <cell r="P151" t="str">
            <v>Jalna-I</v>
          </cell>
          <cell r="Q151">
            <v>5</v>
          </cell>
        </row>
        <row r="152">
          <cell r="P152" t="str">
            <v>Jalna-II</v>
          </cell>
          <cell r="Q152">
            <v>5</v>
          </cell>
        </row>
        <row r="153">
          <cell r="P153" t="str">
            <v>Parbhani</v>
          </cell>
          <cell r="Q153">
            <v>4</v>
          </cell>
        </row>
        <row r="154">
          <cell r="P154" t="str">
            <v>Hingoli</v>
          </cell>
          <cell r="Q154">
            <v>5</v>
          </cell>
        </row>
        <row r="155">
          <cell r="P155" t="str">
            <v>Parbhani</v>
          </cell>
          <cell r="Q155">
            <v>5</v>
          </cell>
        </row>
        <row r="156">
          <cell r="P156" t="str">
            <v>Nagpur</v>
          </cell>
          <cell r="Q156">
            <v>3</v>
          </cell>
        </row>
        <row r="157">
          <cell r="P157" t="str">
            <v>Wardha</v>
          </cell>
          <cell r="Q157">
            <v>4</v>
          </cell>
        </row>
        <row r="158">
          <cell r="P158" t="str">
            <v>Arvi</v>
          </cell>
          <cell r="Q158">
            <v>5</v>
          </cell>
        </row>
        <row r="159">
          <cell r="P159" t="str">
            <v>Wardha</v>
          </cell>
          <cell r="Q159">
            <v>5</v>
          </cell>
        </row>
        <row r="160">
          <cell r="P160" t="str">
            <v>Hinganghat</v>
          </cell>
          <cell r="Q160">
            <v>5</v>
          </cell>
        </row>
        <row r="161">
          <cell r="P161" t="str">
            <v>Bhandara</v>
          </cell>
          <cell r="Q161">
            <v>4</v>
          </cell>
        </row>
        <row r="162">
          <cell r="P162" t="str">
            <v>Bhandara</v>
          </cell>
          <cell r="Q162">
            <v>5</v>
          </cell>
        </row>
        <row r="163">
          <cell r="P163" t="str">
            <v>Sakoli</v>
          </cell>
          <cell r="Q163">
            <v>5</v>
          </cell>
        </row>
        <row r="164">
          <cell r="P164" t="str">
            <v>Gondia</v>
          </cell>
          <cell r="Q164">
            <v>5</v>
          </cell>
        </row>
        <row r="165">
          <cell r="P165" t="str">
            <v>Chandrapur</v>
          </cell>
          <cell r="Q165">
            <v>4</v>
          </cell>
        </row>
        <row r="166">
          <cell r="P166" t="str">
            <v>Chandrapur</v>
          </cell>
          <cell r="Q166">
            <v>5</v>
          </cell>
        </row>
        <row r="167">
          <cell r="P167" t="str">
            <v>Ballarsha</v>
          </cell>
          <cell r="Q167">
            <v>5</v>
          </cell>
        </row>
        <row r="168">
          <cell r="P168" t="str">
            <v>warora</v>
          </cell>
          <cell r="Q168">
            <v>5</v>
          </cell>
        </row>
        <row r="169">
          <cell r="P169" t="str">
            <v>Gadchiroli</v>
          </cell>
          <cell r="Q169">
            <v>4</v>
          </cell>
        </row>
        <row r="170">
          <cell r="P170" t="str">
            <v>Bramhapuri</v>
          </cell>
          <cell r="Q170">
            <v>5</v>
          </cell>
        </row>
        <row r="171">
          <cell r="P171" t="str">
            <v>Alapalli</v>
          </cell>
          <cell r="Q171">
            <v>5</v>
          </cell>
        </row>
        <row r="172">
          <cell r="P172" t="str">
            <v>Gadchiroli</v>
          </cell>
          <cell r="Q172">
            <v>5</v>
          </cell>
        </row>
        <row r="173">
          <cell r="P173" t="str">
            <v>Nagpur (U)</v>
          </cell>
          <cell r="Q173">
            <v>3</v>
          </cell>
        </row>
        <row r="174">
          <cell r="P174" t="str">
            <v>Nagpur(U)</v>
          </cell>
          <cell r="Q174">
            <v>4</v>
          </cell>
        </row>
        <row r="175">
          <cell r="P175" t="str">
            <v>Civil Lines</v>
          </cell>
          <cell r="Q175">
            <v>5</v>
          </cell>
        </row>
        <row r="176">
          <cell r="P176" t="str">
            <v>Gandhibaug</v>
          </cell>
          <cell r="Q176">
            <v>5</v>
          </cell>
        </row>
        <row r="177">
          <cell r="P177" t="str">
            <v>MIDC</v>
          </cell>
          <cell r="Q177">
            <v>5</v>
          </cell>
        </row>
        <row r="178">
          <cell r="P178" t="str">
            <v>Congress Nagar</v>
          </cell>
          <cell r="Q178">
            <v>5</v>
          </cell>
        </row>
        <row r="179">
          <cell r="P179" t="str">
            <v>Mahal</v>
          </cell>
          <cell r="Q179">
            <v>5</v>
          </cell>
        </row>
        <row r="180">
          <cell r="P180" t="str">
            <v>Nagpur(R )</v>
          </cell>
          <cell r="Q180">
            <v>4</v>
          </cell>
        </row>
        <row r="181">
          <cell r="P181" t="str">
            <v>Nagpur Dn-I</v>
          </cell>
          <cell r="Q181">
            <v>5</v>
          </cell>
        </row>
        <row r="182">
          <cell r="P182" t="str">
            <v>Nagpur Dn-II</v>
          </cell>
          <cell r="Q182">
            <v>5</v>
          </cell>
        </row>
        <row r="183">
          <cell r="P183" t="str">
            <v>Katol</v>
          </cell>
          <cell r="Q183">
            <v>5</v>
          </cell>
        </row>
      </sheetData>
      <sheetData sheetId="13"/>
      <sheetData sheetId="1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 t="str">
            <v/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Lead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FIX DATA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/>
      <sheetData sheetId="30">
        <row r="91">
          <cell r="AH91">
            <v>32441711.919000741</v>
          </cell>
        </row>
      </sheetData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dex"/>
      <sheetName val="Net Recovery from Tariff"/>
      <sheetName val="ARR-Summary"/>
      <sheetName val="Historical Sales"/>
      <sheetName val="F1 MSEDCL Yearly"/>
      <sheetName val="Historical No. of Consumers"/>
      <sheetName val="No. of Consumers Projections"/>
      <sheetName val="Historical Load-Demand"/>
      <sheetName val="Load Demand Projection"/>
      <sheetName val="Contract Demand"/>
      <sheetName val="For Proposed Revenue"/>
      <sheetName val="Contract Demand HT"/>
      <sheetName val="Contract Demand LT"/>
      <sheetName val="F1 MSEDCL Excl DF Yearly"/>
      <sheetName val="F1 MSEDCL Excl DF Monthly 17-18"/>
      <sheetName val="F1 MSEDCL Excl DF Monthly 18-19"/>
      <sheetName val="F1 MSEDCL Excl DF Monthly 19-20"/>
      <sheetName val="F1 MSEDCL Excl DF Monthly 20-21"/>
      <sheetName val="F1 MSEDCL Excl DF Monthly 21-22"/>
      <sheetName val="F1 MSEDCL Excl DF Monthly 22-23"/>
      <sheetName val="F1 MSEDCL Excl DF Monthly 23-24"/>
      <sheetName val="F1 MSEDCL Excl DF Monthly 24-25"/>
      <sheetName val="F1 MSEDCL BWD DF Yearly"/>
      <sheetName val="F1 MSEDCL BWD DF Monthly 17-18"/>
      <sheetName val="F1 MSEDCL BWD DF Monthly 18-19"/>
      <sheetName val="F1 MSEDCL BWD DF Monthly 19-20"/>
      <sheetName val="F1 MSEDCL BWD DF Monthly 20-21"/>
      <sheetName val="F1 MSEDCL BWD DF Monthly 21-22"/>
      <sheetName val="F1 MSEDCL BWD DF Monthly 22-23"/>
      <sheetName val="F1 MSEDCL BWD DF Monthly 23-24"/>
      <sheetName val="F1 MSEDCL BWD DF Monthly 24-25"/>
      <sheetName val="F1 MSEDCL NGP DF Yearly"/>
      <sheetName val="F1 MSEDCL NGP DF Monthly 17-18"/>
      <sheetName val="F1 MSEDCL NGP DF Monthly 18-19"/>
      <sheetName val="F1 MSEDCL NGP DF Monthly 19-20"/>
      <sheetName val="F1 MSEDCL NGP DF Monthly 20-21"/>
      <sheetName val="F1 MSEDCL NGP DF Monthly 21-22"/>
      <sheetName val="F1 MSEDCL NGP DF Monthly 22-23"/>
      <sheetName val="F1 MSEDCL NGP DF Monthly 23-24"/>
      <sheetName val="F1 MSEDCL NGP DF Monthly 24-25"/>
      <sheetName val="F1.1"/>
      <sheetName val="F1.2"/>
      <sheetName val="F1.3 FY 17-18"/>
      <sheetName val="F1.3 FY 18-19"/>
      <sheetName val="F1.4"/>
      <sheetName val="F1.5"/>
      <sheetName val="F2 FY 2017-18"/>
      <sheetName val="F2 FY 2018-19"/>
      <sheetName val="F2 FY 2019-20"/>
      <sheetName val="F2 FY 2020-21"/>
      <sheetName val="F2 FY 2021-22"/>
      <sheetName val="F2 FY 2022-23"/>
      <sheetName val="F2 FY 2023-24"/>
      <sheetName val="F2 FY 2024-25"/>
      <sheetName val="F2.1 Power Procurement"/>
      <sheetName val="F2.1 Energy Rate"/>
      <sheetName val="F2.1 Energy Availability"/>
      <sheetName val="F2.2"/>
      <sheetName val="O&amp;M 15-16"/>
      <sheetName val="F3"/>
      <sheetName val="F3.1"/>
      <sheetName val="F3.2"/>
      <sheetName val="F3.3"/>
      <sheetName val="F3.4"/>
      <sheetName val="Impact of Rs. 927 Crs"/>
      <sheetName val="F4"/>
      <sheetName val="Capex "/>
      <sheetName val="Capitalisation"/>
      <sheetName val="F4.1"/>
      <sheetName val="F4.2"/>
      <sheetName val="F4.3"/>
      <sheetName val="F4.4"/>
      <sheetName val="F5"/>
      <sheetName val="F5.1"/>
      <sheetName val="F5.2"/>
      <sheetName val="F6"/>
      <sheetName val="F6 A and B"/>
      <sheetName val="F7"/>
      <sheetName val="F8"/>
      <sheetName val="F9"/>
      <sheetName val="F10"/>
      <sheetName val="F11"/>
      <sheetName val="F12"/>
      <sheetName val="F13 FY2017-18"/>
      <sheetName val="F13 FY2018-19"/>
      <sheetName val="F13 FY 2019-20 H1"/>
      <sheetName val="F13 FY2019-20 H2"/>
      <sheetName val="F13.1 FY2020-21"/>
      <sheetName val="F13.2 FY2021-22"/>
      <sheetName val="F13.3 FY2022-23"/>
      <sheetName val="F13.4 FY2023-24"/>
      <sheetName val="F13.5 FY2024-25"/>
      <sheetName val="kvah consumption"/>
      <sheetName val="F14.1 FY2020-21"/>
      <sheetName val="F14.2 FY2021-22"/>
      <sheetName val="F14.3 FY2022-23"/>
      <sheetName val="F14.4 FY2023-24"/>
      <sheetName val="F14.5 FY2024-25"/>
      <sheetName val="F15"/>
      <sheetName val="F16 "/>
      <sheetName val="F17"/>
      <sheetName val="F18 Loans"/>
      <sheetName val="F18 MSPGCL FY 2017 18"/>
      <sheetName val="F18 MSPGCL FY 2018 19"/>
      <sheetName val="F18 MSPGCL FY 2019 20 "/>
      <sheetName val="F18 MSETCL"/>
      <sheetName val="F18 SLDC"/>
      <sheetName val="F18 PGCIL"/>
      <sheetName val="F18 Dodson"/>
      <sheetName val="F18 NTPC"/>
      <sheetName val="F18 TAPS FY 2017-18"/>
      <sheetName val="F18 TAPS FY 2018-19"/>
      <sheetName val="F18 KAP FY 18-19 "/>
      <sheetName val="F18 JSWEL "/>
      <sheetName val="F18 APML 1200"/>
      <sheetName val="F18 APML 1320"/>
      <sheetName val="F18 APML 440"/>
      <sheetName val="F18 APML 125"/>
      <sheetName val="F18 EMCO"/>
      <sheetName val="F19"/>
      <sheetName val="F20 17-18"/>
      <sheetName val="F20 18-19"/>
      <sheetName val="F21"/>
    </sheetNames>
    <sheetDataSet>
      <sheetData sheetId="0">
        <row r="5">
          <cell r="B5" t="str">
            <v>Maharashtra State Electricity Distribution Company Ltd.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4">
          <cell r="H14">
            <v>4775.5039160999986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's"/>
      <sheetName val="MYT_M"/>
      <sheetName val="FY 2019-20-2_M"/>
      <sheetName val="AFC@Target Availability"/>
      <sheetName val="FY 2016-17_M"/>
      <sheetName val="FY 2017-18_M"/>
      <sheetName val="FY 2018-19_M"/>
      <sheetName val="FY 2019-20-1_M"/>
      <sheetName val="Approved_FY 18_M"/>
      <sheetName val="Approved_FY 19_M"/>
      <sheetName val="Sheet2"/>
      <sheetName val="Approved_FY 20_M"/>
      <sheetName val="Revenue_FY18_M"/>
      <sheetName val="9.1_FY 18"/>
      <sheetName val="9.1_FY 19"/>
      <sheetName val="Revenue_FY19_M"/>
    </sheetNames>
    <sheetDataSet>
      <sheetData sheetId="0"/>
      <sheetData sheetId="1">
        <row r="6">
          <cell r="D6">
            <v>210</v>
          </cell>
        </row>
      </sheetData>
      <sheetData sheetId="2">
        <row r="6">
          <cell r="D6">
            <v>210</v>
          </cell>
        </row>
      </sheetData>
      <sheetData sheetId="3"/>
      <sheetData sheetId="4">
        <row r="158">
          <cell r="D158">
            <v>48.85</v>
          </cell>
        </row>
      </sheetData>
      <sheetData sheetId="5">
        <row r="2">
          <cell r="D2">
            <v>1</v>
          </cell>
        </row>
      </sheetData>
      <sheetData sheetId="6">
        <row r="2">
          <cell r="D2">
            <v>1</v>
          </cell>
        </row>
      </sheetData>
      <sheetData sheetId="7">
        <row r="2">
          <cell r="D2">
            <v>1</v>
          </cell>
        </row>
      </sheetData>
      <sheetData sheetId="8">
        <row r="45">
          <cell r="D45">
            <v>89.133073493956374</v>
          </cell>
        </row>
      </sheetData>
      <sheetData sheetId="9">
        <row r="45">
          <cell r="D45">
            <v>90.201073493956372</v>
          </cell>
        </row>
      </sheetData>
      <sheetData sheetId="10"/>
      <sheetData sheetId="11">
        <row r="2">
          <cell r="D2">
            <v>1</v>
          </cell>
        </row>
        <row r="3">
          <cell r="R3" t="str">
            <v>Pune SHP</v>
          </cell>
          <cell r="S3" t="str">
            <v>Bhira</v>
          </cell>
          <cell r="T3" t="str">
            <v>Koyna</v>
          </cell>
          <cell r="U3" t="str">
            <v>Tillari</v>
          </cell>
        </row>
      </sheetData>
      <sheetData sheetId="12"/>
      <sheetData sheetId="13">
        <row r="4">
          <cell r="D4">
            <v>83.5178039594594</v>
          </cell>
        </row>
        <row r="94">
          <cell r="R94">
            <v>57.907247559999973</v>
          </cell>
          <cell r="S94">
            <v>6.048922000000001</v>
          </cell>
          <cell r="T94">
            <v>428.1441760000003</v>
          </cell>
          <cell r="U94">
            <v>3.0940669999999999</v>
          </cell>
        </row>
        <row r="95">
          <cell r="R95">
            <v>42.475409860000099</v>
          </cell>
          <cell r="S95">
            <v>6.7427890000000001</v>
          </cell>
          <cell r="T95">
            <v>98.738433999999415</v>
          </cell>
          <cell r="U95">
            <v>1.412039</v>
          </cell>
        </row>
        <row r="96">
          <cell r="R96">
            <v>32.086578299999985</v>
          </cell>
          <cell r="S96">
            <v>8.4131330000000002</v>
          </cell>
          <cell r="T96">
            <v>93.921559999999886</v>
          </cell>
          <cell r="U96">
            <v>1.2114289999999999</v>
          </cell>
        </row>
        <row r="97">
          <cell r="R97">
            <v>18.712197119999999</v>
          </cell>
          <cell r="S97">
            <v>13.226732999999999</v>
          </cell>
          <cell r="T97">
            <v>158.34546400000053</v>
          </cell>
          <cell r="U97">
            <v>6.9936420000000004</v>
          </cell>
        </row>
        <row r="98">
          <cell r="R98">
            <v>49.354502439999948</v>
          </cell>
          <cell r="S98">
            <v>12.386771</v>
          </cell>
          <cell r="T98">
            <v>185.93439399999932</v>
          </cell>
          <cell r="U98">
            <v>1.6268429999999998</v>
          </cell>
        </row>
        <row r="99">
          <cell r="R99">
            <v>58.121936600000019</v>
          </cell>
          <cell r="S99">
            <v>9.8320619999999987</v>
          </cell>
          <cell r="T99">
            <v>362.42666000000054</v>
          </cell>
          <cell r="U99">
            <v>1.624023</v>
          </cell>
        </row>
        <row r="100">
          <cell r="R100">
            <v>32.156881539999958</v>
          </cell>
          <cell r="S100">
            <v>7.7165130000000008</v>
          </cell>
          <cell r="T100">
            <v>153.70968800000003</v>
          </cell>
          <cell r="U100">
            <v>0.23254000000000002</v>
          </cell>
        </row>
        <row r="101">
          <cell r="R101">
            <v>24.416699999999999</v>
          </cell>
          <cell r="S101">
            <v>7.015752</v>
          </cell>
          <cell r="T101">
            <v>209.39269999999996</v>
          </cell>
          <cell r="U101">
            <v>9.090859</v>
          </cell>
        </row>
        <row r="102">
          <cell r="R102">
            <v>47.912791000000006</v>
          </cell>
          <cell r="S102">
            <v>6.6095410000000001</v>
          </cell>
          <cell r="T102">
            <v>91.108194999999995</v>
          </cell>
          <cell r="U102">
            <v>10.705211</v>
          </cell>
        </row>
        <row r="103">
          <cell r="R103">
            <v>75.996837299999981</v>
          </cell>
          <cell r="S103">
            <v>7.7190440000000002</v>
          </cell>
          <cell r="T103">
            <v>204.09674699999999</v>
          </cell>
          <cell r="U103">
            <v>3.9428830000000001</v>
          </cell>
        </row>
        <row r="104">
          <cell r="R104">
            <v>73.700309899999993</v>
          </cell>
          <cell r="S104">
            <v>5.1131720000000005</v>
          </cell>
          <cell r="T104">
            <v>282.319435</v>
          </cell>
          <cell r="U104">
            <v>0</v>
          </cell>
        </row>
        <row r="105">
          <cell r="R105">
            <v>85.134672999999992</v>
          </cell>
          <cell r="S105">
            <v>6.3820459999999999</v>
          </cell>
          <cell r="T105">
            <v>351.35559499999999</v>
          </cell>
          <cell r="U105">
            <v>8.3285560000000007</v>
          </cell>
        </row>
        <row r="106">
          <cell r="R106">
            <v>597.97606461999999</v>
          </cell>
          <cell r="S106">
            <v>97.206478000000018</v>
          </cell>
          <cell r="T106">
            <v>2619.4930479999998</v>
          </cell>
          <cell r="U106">
            <v>48.262091999999996</v>
          </cell>
        </row>
        <row r="124">
          <cell r="R124">
            <v>3.1875</v>
          </cell>
          <cell r="S124">
            <v>0.2175</v>
          </cell>
          <cell r="T124">
            <v>5.6341669000000003</v>
          </cell>
          <cell r="U124">
            <v>0.23583333333333331</v>
          </cell>
        </row>
        <row r="125">
          <cell r="R125">
            <v>3.1875</v>
          </cell>
          <cell r="S125">
            <v>0.2175</v>
          </cell>
          <cell r="T125">
            <v>5.6341669000000003</v>
          </cell>
          <cell r="U125">
            <v>0.23583333333333331</v>
          </cell>
        </row>
        <row r="126">
          <cell r="R126">
            <v>3.1875</v>
          </cell>
          <cell r="S126">
            <v>0.2175</v>
          </cell>
          <cell r="T126">
            <v>5.6341669000000003</v>
          </cell>
          <cell r="U126">
            <v>0.23583333333333331</v>
          </cell>
        </row>
        <row r="127">
          <cell r="R127">
            <v>3.1875</v>
          </cell>
          <cell r="S127">
            <v>0.2175</v>
          </cell>
          <cell r="T127">
            <v>5.6341669000000003</v>
          </cell>
          <cell r="U127">
            <v>0.23583333333333331</v>
          </cell>
        </row>
        <row r="128">
          <cell r="R128">
            <v>3.1875</v>
          </cell>
          <cell r="S128">
            <v>0.2175</v>
          </cell>
          <cell r="T128">
            <v>5.6341669000000003</v>
          </cell>
          <cell r="U128">
            <v>0.23583333333333331</v>
          </cell>
        </row>
        <row r="129">
          <cell r="R129">
            <v>3.1875</v>
          </cell>
          <cell r="S129">
            <v>0.2175</v>
          </cell>
          <cell r="T129">
            <v>5.6341669000000003</v>
          </cell>
          <cell r="U129">
            <v>0.23583333333333331</v>
          </cell>
        </row>
        <row r="130">
          <cell r="R130">
            <v>3.1875</v>
          </cell>
          <cell r="S130">
            <v>0.2175</v>
          </cell>
          <cell r="T130">
            <v>5.6341669000000003</v>
          </cell>
          <cell r="U130">
            <v>0.23583333333333331</v>
          </cell>
        </row>
        <row r="131">
          <cell r="R131">
            <v>3.1875</v>
          </cell>
          <cell r="S131">
            <v>0.2175</v>
          </cell>
          <cell r="T131">
            <v>5.6341669000000003</v>
          </cell>
          <cell r="U131">
            <v>0.23583333333333331</v>
          </cell>
        </row>
        <row r="132">
          <cell r="R132">
            <v>3.1875</v>
          </cell>
          <cell r="S132">
            <v>0.2175</v>
          </cell>
          <cell r="T132">
            <v>5.6341669000000003</v>
          </cell>
          <cell r="U132">
            <v>0.23583333333333331</v>
          </cell>
        </row>
        <row r="133">
          <cell r="R133">
            <v>3.1875</v>
          </cell>
          <cell r="S133">
            <v>0.2175</v>
          </cell>
          <cell r="T133">
            <v>5.6341669000000003</v>
          </cell>
          <cell r="U133">
            <v>0.23583333333333331</v>
          </cell>
        </row>
        <row r="134">
          <cell r="R134">
            <v>3.1875</v>
          </cell>
          <cell r="S134">
            <v>0.2175</v>
          </cell>
          <cell r="T134">
            <v>5.6341669000000003</v>
          </cell>
          <cell r="U134">
            <v>0.23583333333333331</v>
          </cell>
        </row>
        <row r="135">
          <cell r="R135">
            <v>3.1875</v>
          </cell>
          <cell r="S135">
            <v>0.2175</v>
          </cell>
          <cell r="T135">
            <v>5.6341669000000003</v>
          </cell>
          <cell r="U135">
            <v>0.23583333333333331</v>
          </cell>
        </row>
        <row r="136">
          <cell r="R136">
            <v>38.25</v>
          </cell>
          <cell r="S136">
            <v>2.6099999999999994</v>
          </cell>
          <cell r="T136">
            <v>67.61000279999999</v>
          </cell>
          <cell r="U136">
            <v>2.8299999999999996</v>
          </cell>
        </row>
        <row r="139">
          <cell r="S139">
            <v>0.22683457499999998</v>
          </cell>
          <cell r="T139">
            <v>9.2907286192000083</v>
          </cell>
          <cell r="U139">
            <v>6.776006729999999E-2</v>
          </cell>
        </row>
        <row r="140">
          <cell r="S140">
            <v>0.25285458749999995</v>
          </cell>
          <cell r="T140">
            <v>2.1426240177999873</v>
          </cell>
          <cell r="U140">
            <v>3.0923654100000003E-2</v>
          </cell>
        </row>
        <row r="141">
          <cell r="S141">
            <v>0.31549248749999997</v>
          </cell>
          <cell r="T141">
            <v>2.0380978519999973</v>
          </cell>
          <cell r="U141">
            <v>2.6530295099999997E-2</v>
          </cell>
        </row>
        <row r="142">
          <cell r="S142">
            <v>0.49600248750000003</v>
          </cell>
          <cell r="T142">
            <v>3.4360965688000111</v>
          </cell>
          <cell r="U142">
            <v>0.15316075980000002</v>
          </cell>
        </row>
        <row r="143">
          <cell r="S143">
            <v>0.4645039125</v>
          </cell>
          <cell r="T143">
            <v>4.0347763497999853</v>
          </cell>
          <cell r="U143">
            <v>3.5627861699999999E-2</v>
          </cell>
        </row>
        <row r="144">
          <cell r="S144">
            <v>0.36870232499999994</v>
          </cell>
          <cell r="T144">
            <v>7.8646585220000009</v>
          </cell>
          <cell r="U144">
            <v>3.5566103699999997E-2</v>
          </cell>
        </row>
        <row r="145">
          <cell r="S145">
            <v>0.28936923750000004</v>
          </cell>
          <cell r="T145">
            <v>3.3355002296000049</v>
          </cell>
          <cell r="U145">
            <v>5.0926260000000011E-3</v>
          </cell>
        </row>
        <row r="146">
          <cell r="S146">
            <v>0.26309070000000001</v>
          </cell>
          <cell r="T146">
            <v>4.5438215899999888</v>
          </cell>
          <cell r="U146">
            <v>0.19908981210000001</v>
          </cell>
        </row>
        <row r="147">
          <cell r="S147">
            <v>0.24785778749999998</v>
          </cell>
          <cell r="T147">
            <v>1.9770478315000013</v>
          </cell>
          <cell r="U147">
            <v>0.2344441209</v>
          </cell>
        </row>
        <row r="148">
          <cell r="S148">
            <v>0.28946415000000003</v>
          </cell>
          <cell r="T148">
            <v>4.4288994099000103</v>
          </cell>
          <cell r="U148">
            <v>8.6349137700000009E-2</v>
          </cell>
        </row>
        <row r="149">
          <cell r="S149">
            <v>0.19174395</v>
          </cell>
          <cell r="T149">
            <v>6.1263317394999932</v>
          </cell>
          <cell r="U149">
            <v>0</v>
          </cell>
        </row>
        <row r="150">
          <cell r="S150">
            <v>0.23932672500000002</v>
          </cell>
          <cell r="T150">
            <v>7.6244164093299913</v>
          </cell>
          <cell r="U150">
            <v>0.18239537640000003</v>
          </cell>
        </row>
        <row r="151">
          <cell r="S151">
            <v>3.6452429250000002</v>
          </cell>
          <cell r="T151">
            <v>56.842999139429978</v>
          </cell>
          <cell r="U151">
            <v>1.0569398148</v>
          </cell>
        </row>
        <row r="169">
          <cell r="R169">
            <v>18.784999842000001</v>
          </cell>
          <cell r="S169">
            <v>0.220000264</v>
          </cell>
          <cell r="T169">
            <v>23.957500000000003</v>
          </cell>
          <cell r="U169">
            <v>-8.8333439333333347E-2</v>
          </cell>
        </row>
        <row r="170">
          <cell r="R170">
            <v>18.784999841999998</v>
          </cell>
          <cell r="S170">
            <v>0.220000264</v>
          </cell>
          <cell r="T170">
            <v>23.957500000000003</v>
          </cell>
          <cell r="U170">
            <v>-8.8333439333333347E-2</v>
          </cell>
        </row>
        <row r="171">
          <cell r="R171">
            <v>18.784999841999998</v>
          </cell>
          <cell r="S171">
            <v>0.220000264</v>
          </cell>
          <cell r="T171">
            <v>23.957500000000003</v>
          </cell>
          <cell r="U171">
            <v>-8.8333439333333347E-2</v>
          </cell>
        </row>
        <row r="172">
          <cell r="R172">
            <v>18.784999841999998</v>
          </cell>
          <cell r="S172">
            <v>0.220000264</v>
          </cell>
          <cell r="T172">
            <v>23.957500000000003</v>
          </cell>
          <cell r="U172">
            <v>-8.8333439333333347E-2</v>
          </cell>
        </row>
        <row r="173">
          <cell r="R173">
            <v>18.784999841999998</v>
          </cell>
          <cell r="S173">
            <v>0.220000264</v>
          </cell>
          <cell r="T173">
            <v>23.957500000000003</v>
          </cell>
          <cell r="U173">
            <v>-8.8333439333333347E-2</v>
          </cell>
        </row>
        <row r="174">
          <cell r="R174">
            <v>18.784999841999998</v>
          </cell>
          <cell r="S174">
            <v>0.220000264</v>
          </cell>
          <cell r="T174">
            <v>23.957500000000003</v>
          </cell>
          <cell r="U174">
            <v>-8.8333439333333347E-2</v>
          </cell>
        </row>
        <row r="175">
          <cell r="R175">
            <v>18.784999841999998</v>
          </cell>
          <cell r="S175">
            <v>0.220000264</v>
          </cell>
          <cell r="T175">
            <v>23.957500000000003</v>
          </cell>
          <cell r="U175">
            <v>-8.8333439333333347E-2</v>
          </cell>
        </row>
        <row r="176">
          <cell r="R176">
            <v>18.784999841999998</v>
          </cell>
          <cell r="S176">
            <v>0.220000264</v>
          </cell>
          <cell r="T176">
            <v>23.957500000000003</v>
          </cell>
          <cell r="U176">
            <v>-8.8333439333333347E-2</v>
          </cell>
        </row>
        <row r="177">
          <cell r="R177">
            <v>18.784999841999998</v>
          </cell>
          <cell r="S177">
            <v>0.220000264</v>
          </cell>
          <cell r="T177">
            <v>23.957500000000003</v>
          </cell>
          <cell r="U177">
            <v>-8.8333439333333347E-2</v>
          </cell>
        </row>
        <row r="178">
          <cell r="R178">
            <v>18.784999841999998</v>
          </cell>
          <cell r="S178">
            <v>0.220000264</v>
          </cell>
          <cell r="T178">
            <v>23.957500000000003</v>
          </cell>
          <cell r="U178">
            <v>-8.8333439333333347E-2</v>
          </cell>
        </row>
        <row r="179">
          <cell r="R179">
            <v>18.784999841999998</v>
          </cell>
          <cell r="S179">
            <v>0.220000264</v>
          </cell>
          <cell r="T179">
            <v>23.957500000000003</v>
          </cell>
          <cell r="U179">
            <v>-8.8333439333333347E-2</v>
          </cell>
        </row>
        <row r="180">
          <cell r="R180">
            <v>18.784999841999998</v>
          </cell>
          <cell r="S180">
            <v>0.220000264</v>
          </cell>
          <cell r="T180">
            <v>23.957500000000003</v>
          </cell>
          <cell r="U180">
            <v>-8.8333439333333347E-2</v>
          </cell>
        </row>
        <row r="181">
          <cell r="R181">
            <v>225.41999810399992</v>
          </cell>
          <cell r="S181">
            <v>2.6400031679999998</v>
          </cell>
          <cell r="T181">
            <v>287.49000000000007</v>
          </cell>
          <cell r="U181">
            <v>-1.0600012720000003</v>
          </cell>
        </row>
      </sheetData>
      <sheetData sheetId="14">
        <row r="4">
          <cell r="D4">
            <v>90.078265757735679</v>
          </cell>
        </row>
        <row r="94">
          <cell r="R94">
            <v>12.296675</v>
          </cell>
          <cell r="S94">
            <v>7.5032990000000002</v>
          </cell>
          <cell r="T94">
            <v>451.8039491000003</v>
          </cell>
          <cell r="U94">
            <v>12.296675</v>
          </cell>
        </row>
        <row r="95">
          <cell r="R95">
            <v>84.752939220000087</v>
          </cell>
          <cell r="S95">
            <v>8.9038540000000008</v>
          </cell>
          <cell r="T95">
            <v>652.20142090000058</v>
          </cell>
          <cell r="U95">
            <v>4.0218999999999996</v>
          </cell>
        </row>
        <row r="96">
          <cell r="R96">
            <v>88.229279220000095</v>
          </cell>
          <cell r="S96">
            <v>6.5695399999999999</v>
          </cell>
          <cell r="T96">
            <v>159.96066300000001</v>
          </cell>
          <cell r="U96">
            <v>10.501655</v>
          </cell>
        </row>
        <row r="97">
          <cell r="R97">
            <v>76.427929220000095</v>
          </cell>
          <cell r="S97">
            <v>13.442902</v>
          </cell>
          <cell r="T97">
            <v>113.51990200000004</v>
          </cell>
          <cell r="U97">
            <v>13.082698000000001</v>
          </cell>
        </row>
        <row r="98">
          <cell r="R98">
            <v>81.34490922000009</v>
          </cell>
          <cell r="S98">
            <v>13.120467</v>
          </cell>
          <cell r="T98">
            <v>138.89303799999976</v>
          </cell>
          <cell r="U98">
            <v>22.561737000000001</v>
          </cell>
        </row>
        <row r="99">
          <cell r="R99">
            <v>80.560359220000095</v>
          </cell>
          <cell r="S99">
            <v>9.2669910000000009</v>
          </cell>
          <cell r="T99">
            <v>416.25875500000058</v>
          </cell>
          <cell r="U99">
            <v>5.9637279999999997</v>
          </cell>
        </row>
        <row r="100">
          <cell r="R100">
            <v>82.556209220000099</v>
          </cell>
          <cell r="S100">
            <v>6.5786300000000004</v>
          </cell>
          <cell r="T100">
            <v>235.0018859999999</v>
          </cell>
          <cell r="U100">
            <v>1.88845</v>
          </cell>
        </row>
        <row r="101">
          <cell r="R101">
            <v>87.326979220000098</v>
          </cell>
          <cell r="S101">
            <v>4.6201920000000003</v>
          </cell>
          <cell r="T101">
            <v>70.811326999999309</v>
          </cell>
          <cell r="U101">
            <v>1.849377</v>
          </cell>
        </row>
        <row r="102">
          <cell r="R102">
            <v>107.5027492200001</v>
          </cell>
          <cell r="S102">
            <v>5.0736970000000001</v>
          </cell>
          <cell r="T102">
            <v>82.938586000000527</v>
          </cell>
          <cell r="U102">
            <v>6.6174999999999997</v>
          </cell>
        </row>
        <row r="103">
          <cell r="R103">
            <v>124.35749922000009</v>
          </cell>
          <cell r="S103">
            <v>6.4051649999999993</v>
          </cell>
          <cell r="T103">
            <v>106.47042999999971</v>
          </cell>
          <cell r="U103">
            <v>13.774890000000001</v>
          </cell>
        </row>
        <row r="104">
          <cell r="R104">
            <v>116.27363922000009</v>
          </cell>
          <cell r="S104">
            <v>4.939845</v>
          </cell>
          <cell r="T104">
            <v>123.89379500000037</v>
          </cell>
          <cell r="U104">
            <v>6.7011700000000003</v>
          </cell>
        </row>
        <row r="105">
          <cell r="R105">
            <v>91.902299220000089</v>
          </cell>
          <cell r="S105">
            <v>8.0818200000000004</v>
          </cell>
          <cell r="T105">
            <v>194.57998499999994</v>
          </cell>
          <cell r="U105">
            <v>12.65376</v>
          </cell>
        </row>
        <row r="106">
          <cell r="R106">
            <v>1033.5314664200009</v>
          </cell>
          <cell r="S106">
            <v>94.506402000000008</v>
          </cell>
          <cell r="T106">
            <v>2746.3337370000013</v>
          </cell>
          <cell r="U106">
            <v>111.91354000000003</v>
          </cell>
        </row>
        <row r="124">
          <cell r="R124">
            <v>3.2008333333333332</v>
          </cell>
          <cell r="S124">
            <v>0.14521729999999999</v>
          </cell>
          <cell r="T124">
            <v>6.4008043000000008</v>
          </cell>
          <cell r="U124">
            <v>0.24881309999999998</v>
          </cell>
        </row>
        <row r="125">
          <cell r="R125">
            <v>3.2008333333333332</v>
          </cell>
          <cell r="S125">
            <v>0.2312842</v>
          </cell>
          <cell r="T125">
            <v>6.4314931</v>
          </cell>
          <cell r="U125">
            <v>0.25165650000000001</v>
          </cell>
        </row>
        <row r="126">
          <cell r="R126">
            <v>3.2008333333333332</v>
          </cell>
          <cell r="S126">
            <v>0.23379069999999999</v>
          </cell>
          <cell r="T126">
            <v>5.9032076000000009</v>
          </cell>
          <cell r="U126">
            <v>0.24907879999999999</v>
          </cell>
        </row>
        <row r="127">
          <cell r="R127">
            <v>3.2008333333333332</v>
          </cell>
          <cell r="S127">
            <v>0.23175270000000001</v>
          </cell>
          <cell r="T127">
            <v>6.0072241999999996</v>
          </cell>
          <cell r="U127">
            <v>0.2657407</v>
          </cell>
        </row>
        <row r="128">
          <cell r="R128">
            <v>3.2008333333333332</v>
          </cell>
          <cell r="S128">
            <v>0.22798110000000002</v>
          </cell>
          <cell r="T128">
            <v>6.2204194000000008</v>
          </cell>
          <cell r="U128">
            <v>0.2657407</v>
          </cell>
        </row>
        <row r="129">
          <cell r="R129">
            <v>8.8291666666666657</v>
          </cell>
          <cell r="S129">
            <v>0.18518519999999999</v>
          </cell>
          <cell r="T129">
            <v>4.0258415000000003</v>
          </cell>
          <cell r="U129">
            <v>0.6018519</v>
          </cell>
        </row>
        <row r="130">
          <cell r="R130">
            <v>8.8291666666666657</v>
          </cell>
          <cell r="S130">
            <v>0.18296299999999999</v>
          </cell>
          <cell r="T130">
            <v>3.9992841000000006</v>
          </cell>
          <cell r="U130">
            <v>0.6018519</v>
          </cell>
        </row>
        <row r="131">
          <cell r="R131">
            <v>8.8291666666666657</v>
          </cell>
          <cell r="S131">
            <v>0.18518519999999999</v>
          </cell>
          <cell r="T131">
            <v>3.8433477000000007</v>
          </cell>
          <cell r="U131">
            <v>0.6018519</v>
          </cell>
        </row>
        <row r="132">
          <cell r="R132">
            <v>8.8291666666666657</v>
          </cell>
          <cell r="S132">
            <v>0.18518519999999999</v>
          </cell>
          <cell r="T132">
            <v>3.7416768999999999</v>
          </cell>
          <cell r="U132">
            <v>0.6018519</v>
          </cell>
        </row>
        <row r="133">
          <cell r="R133">
            <v>8.8291666666666657</v>
          </cell>
          <cell r="S133">
            <v>0.185</v>
          </cell>
          <cell r="T133">
            <v>3.5285535000000006</v>
          </cell>
          <cell r="U133">
            <v>0.6018519</v>
          </cell>
        </row>
        <row r="134">
          <cell r="R134">
            <v>8.8291666666666657</v>
          </cell>
          <cell r="S134">
            <v>0.18516670000000002</v>
          </cell>
          <cell r="T134">
            <v>3.7009398</v>
          </cell>
          <cell r="U134">
            <v>0.53849899999999995</v>
          </cell>
        </row>
        <row r="135">
          <cell r="R135">
            <v>8.8291666666666657</v>
          </cell>
          <cell r="S135">
            <v>0.18014810000000001</v>
          </cell>
          <cell r="T135">
            <v>3.9873332000000006</v>
          </cell>
          <cell r="U135">
            <v>0.6018519</v>
          </cell>
        </row>
        <row r="136">
          <cell r="R136">
            <v>77.808333333333323</v>
          </cell>
          <cell r="S136">
            <v>2.3588594000000001</v>
          </cell>
          <cell r="T136">
            <v>57.790125300000014</v>
          </cell>
          <cell r="U136">
            <v>5.4306401999999991</v>
          </cell>
        </row>
        <row r="139">
          <cell r="S139">
            <v>0.27312008360000001</v>
          </cell>
          <cell r="T139">
            <v>10.030047670020005</v>
          </cell>
          <cell r="U139">
            <v>0.27175651750000002</v>
          </cell>
        </row>
        <row r="140">
          <cell r="S140">
            <v>0.32410028559999998</v>
          </cell>
          <cell r="T140">
            <v>14.478871543980015</v>
          </cell>
          <cell r="U140">
            <v>8.8883989999999996E-2</v>
          </cell>
        </row>
        <row r="141">
          <cell r="S141">
            <v>0.23913125599999996</v>
          </cell>
          <cell r="T141">
            <v>3.5511267186</v>
          </cell>
          <cell r="U141">
            <v>0.23208657549999998</v>
          </cell>
        </row>
        <row r="142">
          <cell r="S142">
            <v>0.48932163280000007</v>
          </cell>
          <cell r="T142">
            <v>2.5201418244000013</v>
          </cell>
          <cell r="U142">
            <v>0.28912762580000001</v>
          </cell>
        </row>
        <row r="143">
          <cell r="S143">
            <v>0.47758499880000005</v>
          </cell>
          <cell r="T143">
            <v>3.0834254435999946</v>
          </cell>
          <cell r="U143">
            <v>0.49861438769999999</v>
          </cell>
        </row>
        <row r="144">
          <cell r="S144">
            <v>0.26688934080000004</v>
          </cell>
          <cell r="T144">
            <v>5.7859966945000103</v>
          </cell>
          <cell r="U144">
            <v>0.37034750879999995</v>
          </cell>
        </row>
        <row r="145">
          <cell r="S145">
            <v>0.18946454400000001</v>
          </cell>
          <cell r="T145">
            <v>3.2665262153999985</v>
          </cell>
          <cell r="U145">
            <v>0.117272745</v>
          </cell>
        </row>
        <row r="146">
          <cell r="S146">
            <v>0.13306152959999998</v>
          </cell>
          <cell r="T146">
            <v>0.98427744529999051</v>
          </cell>
          <cell r="U146">
            <v>0.1148463117</v>
          </cell>
        </row>
        <row r="147">
          <cell r="S147">
            <v>0.1461224736</v>
          </cell>
          <cell r="T147">
            <v>1.1528463454000073</v>
          </cell>
          <cell r="U147">
            <v>0.41094675000000003</v>
          </cell>
        </row>
        <row r="148">
          <cell r="S148">
            <v>0.18446875199999999</v>
          </cell>
          <cell r="T148">
            <v>1.4799389769999962</v>
          </cell>
          <cell r="U148">
            <v>0.85542066900000013</v>
          </cell>
        </row>
        <row r="149">
          <cell r="S149">
            <v>0.14226753599999997</v>
          </cell>
          <cell r="T149">
            <v>1.7221237505000051</v>
          </cell>
          <cell r="U149">
            <v>0.41614265699999997</v>
          </cell>
        </row>
        <row r="150">
          <cell r="S150">
            <v>0.23275641599999999</v>
          </cell>
          <cell r="T150">
            <v>2.7046617914999991</v>
          </cell>
          <cell r="U150">
            <v>0.78579849600000007</v>
          </cell>
        </row>
        <row r="151">
          <cell r="S151">
            <v>3.0982888487999998</v>
          </cell>
          <cell r="T151">
            <v>50.75998442020002</v>
          </cell>
          <cell r="U151">
            <v>4.4512442339999998</v>
          </cell>
        </row>
        <row r="169">
          <cell r="R169">
            <v>18.236274999999999</v>
          </cell>
          <cell r="S169">
            <v>0.23596083333333331</v>
          </cell>
          <cell r="T169">
            <v>23.51108833333333</v>
          </cell>
          <cell r="U169">
            <v>-4.9999999999999996E-2</v>
          </cell>
        </row>
        <row r="170">
          <cell r="R170">
            <v>18.236274999999999</v>
          </cell>
          <cell r="S170">
            <v>0.23596083333333331</v>
          </cell>
          <cell r="T170">
            <v>23.51108833333333</v>
          </cell>
          <cell r="U170">
            <v>-4.9999999999999996E-2</v>
          </cell>
        </row>
        <row r="171">
          <cell r="R171">
            <v>18.236274999999999</v>
          </cell>
          <cell r="S171">
            <v>0.23596083333333331</v>
          </cell>
          <cell r="T171">
            <v>23.51108833333333</v>
          </cell>
          <cell r="U171">
            <v>-4.9999999999999996E-2</v>
          </cell>
        </row>
        <row r="172">
          <cell r="R172">
            <v>18.236274999999999</v>
          </cell>
          <cell r="S172">
            <v>0.23596083333333331</v>
          </cell>
          <cell r="T172">
            <v>23.51108833333333</v>
          </cell>
          <cell r="U172">
            <v>-4.9999999999999996E-2</v>
          </cell>
        </row>
        <row r="173">
          <cell r="R173">
            <v>18.236274999999999</v>
          </cell>
          <cell r="S173">
            <v>0.23596083333333331</v>
          </cell>
          <cell r="T173">
            <v>23.51108833333333</v>
          </cell>
          <cell r="U173">
            <v>-4.9999999999999996E-2</v>
          </cell>
        </row>
        <row r="174">
          <cell r="R174">
            <v>18.236274999999999</v>
          </cell>
          <cell r="S174">
            <v>0.23596083333333331</v>
          </cell>
          <cell r="T174">
            <v>23.51108833333333</v>
          </cell>
          <cell r="U174">
            <v>-4.9999999999999996E-2</v>
          </cell>
        </row>
        <row r="175">
          <cell r="R175">
            <v>18.236274999999999</v>
          </cell>
          <cell r="S175">
            <v>0.23596083333333331</v>
          </cell>
          <cell r="T175">
            <v>23.51108833333333</v>
          </cell>
          <cell r="U175">
            <v>-4.9999999999999996E-2</v>
          </cell>
        </row>
        <row r="176">
          <cell r="R176">
            <v>18.236274999999999</v>
          </cell>
          <cell r="S176">
            <v>0.23596083333333331</v>
          </cell>
          <cell r="T176">
            <v>23.51108833333333</v>
          </cell>
          <cell r="U176">
            <v>-4.9999999999999996E-2</v>
          </cell>
        </row>
        <row r="177">
          <cell r="R177">
            <v>18.236274999999999</v>
          </cell>
          <cell r="S177">
            <v>0.23596083333333331</v>
          </cell>
          <cell r="T177">
            <v>23.51108833333333</v>
          </cell>
          <cell r="U177">
            <v>-4.9999999999999996E-2</v>
          </cell>
        </row>
        <row r="178">
          <cell r="R178">
            <v>18.236274999999999</v>
          </cell>
          <cell r="S178">
            <v>0.23596083333333331</v>
          </cell>
          <cell r="T178">
            <v>23.51108833333333</v>
          </cell>
          <cell r="U178">
            <v>-4.9999999999999996E-2</v>
          </cell>
        </row>
        <row r="179">
          <cell r="R179">
            <v>18.236274999999999</v>
          </cell>
          <cell r="S179">
            <v>0.23596083333333331</v>
          </cell>
          <cell r="T179">
            <v>23.51108833333333</v>
          </cell>
          <cell r="U179">
            <v>-4.9999999999999996E-2</v>
          </cell>
        </row>
        <row r="180">
          <cell r="R180">
            <v>18.236274999999999</v>
          </cell>
          <cell r="S180">
            <v>0.23596083333333331</v>
          </cell>
          <cell r="T180">
            <v>23.51108833333333</v>
          </cell>
          <cell r="U180">
            <v>-4.9999999999999996E-2</v>
          </cell>
        </row>
        <row r="181">
          <cell r="R181">
            <v>218.83530000000005</v>
          </cell>
          <cell r="S181">
            <v>2.8315300000000003</v>
          </cell>
          <cell r="T181">
            <v>282.13305999999994</v>
          </cell>
          <cell r="U181">
            <v>-0.6</v>
          </cell>
        </row>
      </sheetData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27"/>
  <sheetViews>
    <sheetView tabSelected="1" workbookViewId="0">
      <selection activeCell="K24" sqref="K24"/>
    </sheetView>
  </sheetViews>
  <sheetFormatPr defaultRowHeight="15" x14ac:dyDescent="0.25"/>
  <cols>
    <col min="5" max="5" width="24.28515625" customWidth="1"/>
    <col min="8" max="8" width="14" customWidth="1"/>
    <col min="9" max="9" width="15.42578125" customWidth="1"/>
    <col min="16" max="16" width="14" customWidth="1"/>
    <col min="18" max="18" width="15.140625" customWidth="1"/>
    <col min="19" max="19" width="14.7109375" customWidth="1"/>
  </cols>
  <sheetData>
    <row r="2" spans="5:12" x14ac:dyDescent="0.25">
      <c r="E2" s="1" t="s">
        <v>192</v>
      </c>
      <c r="F2" s="190" t="s">
        <v>8</v>
      </c>
      <c r="G2" s="190"/>
      <c r="H2" s="190"/>
      <c r="I2" s="190"/>
      <c r="J2" s="190"/>
    </row>
    <row r="3" spans="5:12" ht="32.25" customHeight="1" x14ac:dyDescent="0.25">
      <c r="F3" s="154" t="s">
        <v>0</v>
      </c>
      <c r="G3" s="154" t="s">
        <v>1</v>
      </c>
      <c r="H3" s="154" t="s">
        <v>195</v>
      </c>
      <c r="I3" s="154" t="s">
        <v>193</v>
      </c>
      <c r="J3" s="154" t="s">
        <v>6</v>
      </c>
    </row>
    <row r="4" spans="5:12" ht="30" x14ac:dyDescent="0.25">
      <c r="E4" s="2" t="s">
        <v>196</v>
      </c>
      <c r="F4" s="229">
        <f>'Koyana F9.1'!Q22+'Bhira F9.1'!Q22+'Tillari F9.1'!Q22+'SHP F9.1'!Q22</f>
        <v>111.30000279999999</v>
      </c>
      <c r="G4" s="4">
        <f>'Koyana F9.1'!Q23+'Bhira F9.1'!Q23+'Tillari F9.1'!Q23+'SHP F9.1'!Q23</f>
        <v>61.545181879229979</v>
      </c>
      <c r="H4" s="4">
        <f>F4+G4</f>
        <v>172.84518467922996</v>
      </c>
      <c r="I4" s="4">
        <f>'Koyana F9.1'!Q27+'Bhira F9.1'!Q27+'Tillari F9.1'!Q27+'SHP F9.1'!Q27</f>
        <v>514.49</v>
      </c>
      <c r="J4" s="4">
        <f>L4+I4</f>
        <v>514.49</v>
      </c>
      <c r="L4" s="4"/>
    </row>
    <row r="5" spans="5:12" x14ac:dyDescent="0.25">
      <c r="E5" s="1"/>
      <c r="F5" s="189" t="s">
        <v>7</v>
      </c>
      <c r="G5" s="189"/>
      <c r="H5" s="189"/>
      <c r="I5" s="189"/>
      <c r="J5" s="189"/>
    </row>
    <row r="6" spans="5:12" x14ac:dyDescent="0.25">
      <c r="E6" s="1"/>
      <c r="F6" s="154" t="s">
        <v>0</v>
      </c>
      <c r="G6" s="154" t="s">
        <v>1</v>
      </c>
      <c r="H6" s="154"/>
      <c r="I6" s="154" t="s">
        <v>2</v>
      </c>
      <c r="J6" s="154" t="s">
        <v>6</v>
      </c>
    </row>
    <row r="7" spans="5:12" ht="60" x14ac:dyDescent="0.25">
      <c r="E7" s="2" t="s">
        <v>197</v>
      </c>
      <c r="F7" s="17">
        <f>'F2 FY 2017-18'!L129</f>
        <v>582.21753699099997</v>
      </c>
      <c r="G7" s="17">
        <f>'F2 FY 2017-18'!N129</f>
        <v>111.12414747000001</v>
      </c>
      <c r="H7" s="17"/>
      <c r="I7" s="4">
        <f>'F2 FY 2017-18'!P129</f>
        <v>0</v>
      </c>
      <c r="J7" s="17">
        <f>F7+G7+I7</f>
        <v>693.341684461</v>
      </c>
    </row>
    <row r="12" spans="5:12" ht="15" customHeight="1" x14ac:dyDescent="0.25">
      <c r="E12" s="1" t="s">
        <v>194</v>
      </c>
      <c r="F12" s="190" t="s">
        <v>8</v>
      </c>
      <c r="G12" s="190"/>
      <c r="H12" s="190"/>
      <c r="I12" s="190"/>
      <c r="J12" s="190"/>
    </row>
    <row r="13" spans="5:12" ht="30" x14ac:dyDescent="0.25">
      <c r="F13" s="154" t="s">
        <v>0</v>
      </c>
      <c r="G13" s="154" t="s">
        <v>1</v>
      </c>
      <c r="H13" s="154" t="s">
        <v>195</v>
      </c>
      <c r="I13" s="154" t="s">
        <v>2</v>
      </c>
      <c r="J13" s="154" t="s">
        <v>6</v>
      </c>
    </row>
    <row r="14" spans="5:12" ht="30" x14ac:dyDescent="0.25">
      <c r="E14" s="2" t="s">
        <v>196</v>
      </c>
      <c r="F14" s="4">
        <f>'Koyana F9.1'!Q48+'Bhira F9.1'!Q48+'Tillari F9.1'!Q48+'SHP F9.1'!Q48</f>
        <v>143.38795823333334</v>
      </c>
      <c r="G14" s="4">
        <f>'Koyana F9.1'!Q49+'Bhira F9.1'!Q49+'Tillari F9.1'!Q49+'SHP F9.1'!Q49</f>
        <v>58.309517503000023</v>
      </c>
      <c r="H14" s="4">
        <f>F14+G14</f>
        <v>201.69747573633336</v>
      </c>
      <c r="I14" s="4">
        <f>'Koyana F9.1'!Q53+'Bhira F9.1'!Q53+'Tillari F9.1'!Q53+'SHP F9.1'!Q53</f>
        <v>503.19988999999998</v>
      </c>
      <c r="J14" s="17">
        <f>F14+G14+I14</f>
        <v>704.89736573633331</v>
      </c>
    </row>
    <row r="15" spans="5:12" x14ac:dyDescent="0.25">
      <c r="E15" s="1"/>
      <c r="F15" s="189" t="s">
        <v>7</v>
      </c>
      <c r="G15" s="189"/>
      <c r="H15" s="189"/>
      <c r="I15" s="189"/>
      <c r="J15" s="189"/>
    </row>
    <row r="16" spans="5:12" x14ac:dyDescent="0.25">
      <c r="E16" s="1"/>
      <c r="F16" s="154" t="s">
        <v>0</v>
      </c>
      <c r="G16" s="154" t="s">
        <v>1</v>
      </c>
      <c r="H16" s="154"/>
      <c r="I16" s="154" t="s">
        <v>2</v>
      </c>
      <c r="J16" s="154" t="s">
        <v>6</v>
      </c>
    </row>
    <row r="17" spans="5:10" ht="60" x14ac:dyDescent="0.25">
      <c r="E17" s="2" t="s">
        <v>197</v>
      </c>
      <c r="F17" s="4">
        <f>'F2 FY 2018-19'!L118</f>
        <v>646.58785339533244</v>
      </c>
      <c r="G17" s="4">
        <f>'F2 FY 2018-19'!N118</f>
        <v>58.309517329999998</v>
      </c>
      <c r="H17" s="4"/>
      <c r="I17" s="233">
        <f>'F2 FY 2018-19'!O118</f>
        <v>-189.47396069999999</v>
      </c>
      <c r="J17" s="4">
        <f>F17+G17+I17</f>
        <v>515.42341002533237</v>
      </c>
    </row>
    <row r="23" spans="5:10" ht="41.25" customHeight="1" x14ac:dyDescent="0.25">
      <c r="E23" s="230" t="s">
        <v>198</v>
      </c>
      <c r="F23" s="231"/>
      <c r="G23" s="231"/>
      <c r="H23" s="232"/>
    </row>
    <row r="24" spans="5:10" x14ac:dyDescent="0.25">
      <c r="E24" s="1"/>
      <c r="F24" s="3" t="s">
        <v>4</v>
      </c>
      <c r="G24" s="3" t="s">
        <v>3</v>
      </c>
      <c r="H24" s="3" t="s">
        <v>5</v>
      </c>
    </row>
    <row r="25" spans="5:10" x14ac:dyDescent="0.25">
      <c r="E25" s="228" t="s">
        <v>77</v>
      </c>
      <c r="F25" s="155">
        <v>88.79</v>
      </c>
      <c r="G25" s="155">
        <v>8.57</v>
      </c>
      <c r="H25" s="155">
        <v>97.36</v>
      </c>
    </row>
    <row r="26" spans="5:10" x14ac:dyDescent="0.25">
      <c r="E26" s="228" t="s">
        <v>78</v>
      </c>
      <c r="F26" s="155">
        <v>79.02</v>
      </c>
      <c r="G26" s="155">
        <v>13.09</v>
      </c>
      <c r="H26" s="155">
        <v>92.11</v>
      </c>
    </row>
    <row r="27" spans="5:10" x14ac:dyDescent="0.25">
      <c r="E27" s="1"/>
      <c r="F27" s="3">
        <f>SUM(F25:F26)</f>
        <v>167.81</v>
      </c>
      <c r="G27" s="155">
        <f t="shared" ref="G27:H27" si="0">SUM(G25:G26)</f>
        <v>21.66</v>
      </c>
      <c r="H27" s="18">
        <f t="shared" si="0"/>
        <v>189.47</v>
      </c>
    </row>
  </sheetData>
  <mergeCells count="5">
    <mergeCell ref="E23:H23"/>
    <mergeCell ref="F15:J15"/>
    <mergeCell ref="F5:J5"/>
    <mergeCell ref="F12:J12"/>
    <mergeCell ref="F2:J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0"/>
  <sheetViews>
    <sheetView showGridLines="0" view="pageBreakPreview" topLeftCell="A18" zoomScale="80" zoomScaleNormal="80" zoomScaleSheetLayoutView="80" workbookViewId="0">
      <selection activeCell="E63" sqref="E63"/>
    </sheetView>
  </sheetViews>
  <sheetFormatPr defaultColWidth="9.140625" defaultRowHeight="12.75" x14ac:dyDescent="0.25"/>
  <cols>
    <col min="1" max="1" width="9.140625" style="168"/>
    <col min="2" max="2" width="5" style="168" customWidth="1"/>
    <col min="3" max="3" width="38.140625" style="168" customWidth="1"/>
    <col min="4" max="4" width="16.140625" style="168" customWidth="1"/>
    <col min="5" max="17" width="15.42578125" style="168" customWidth="1"/>
    <col min="18" max="16384" width="9.140625" style="168"/>
  </cols>
  <sheetData>
    <row r="1" spans="2:17" s="157" customFormat="1" x14ac:dyDescent="0.2">
      <c r="B1" s="156"/>
    </row>
    <row r="2" spans="2:17" s="157" customFormat="1" ht="18.75" x14ac:dyDescent="0.2">
      <c r="C2" s="158"/>
      <c r="D2" s="159"/>
      <c r="E2" s="159"/>
      <c r="F2" s="160" t="s">
        <v>144</v>
      </c>
      <c r="G2" s="159"/>
      <c r="H2" s="159"/>
      <c r="I2" s="159"/>
      <c r="J2" s="159"/>
      <c r="K2" s="159"/>
      <c r="L2" s="159"/>
      <c r="M2" s="159"/>
    </row>
    <row r="3" spans="2:17" s="157" customFormat="1" ht="18.75" x14ac:dyDescent="0.2">
      <c r="C3" s="161"/>
      <c r="D3" s="162"/>
      <c r="E3" s="162"/>
      <c r="F3" s="163" t="str">
        <f>"MYT Petition Formats for "&amp;'[84]Approved_FY 20_M'!$T$3</f>
        <v>MYT Petition Formats for Koyna</v>
      </c>
      <c r="G3" s="162"/>
      <c r="H3" s="162"/>
      <c r="I3" s="162"/>
      <c r="J3" s="162"/>
      <c r="K3" s="162"/>
      <c r="L3" s="162"/>
      <c r="M3" s="159"/>
    </row>
    <row r="4" spans="2:17" s="157" customFormat="1" ht="18.75" x14ac:dyDescent="0.2">
      <c r="C4" s="164"/>
      <c r="D4" s="165"/>
      <c r="E4" s="165"/>
      <c r="F4" s="163" t="s">
        <v>145</v>
      </c>
      <c r="G4" s="165"/>
      <c r="H4" s="165"/>
      <c r="I4" s="165"/>
      <c r="J4" s="165"/>
      <c r="K4" s="165"/>
      <c r="L4" s="165"/>
      <c r="M4" s="165"/>
    </row>
    <row r="6" spans="2:17" x14ac:dyDescent="0.25">
      <c r="B6" s="166" t="s">
        <v>146</v>
      </c>
      <c r="C6" s="167"/>
    </row>
    <row r="7" spans="2:17" x14ac:dyDescent="0.25">
      <c r="B7" s="169" t="s">
        <v>147</v>
      </c>
    </row>
    <row r="8" spans="2:17" ht="25.5" x14ac:dyDescent="0.25">
      <c r="B8" s="170" t="s">
        <v>10</v>
      </c>
      <c r="C8" s="171" t="s">
        <v>148</v>
      </c>
      <c r="D8" s="170" t="s">
        <v>149</v>
      </c>
      <c r="E8" s="172" t="s">
        <v>150</v>
      </c>
      <c r="F8" s="172" t="s">
        <v>151</v>
      </c>
      <c r="G8" s="173" t="s">
        <v>152</v>
      </c>
      <c r="H8" s="173" t="s">
        <v>153</v>
      </c>
      <c r="I8" s="173" t="s">
        <v>154</v>
      </c>
      <c r="J8" s="173" t="s">
        <v>155</v>
      </c>
      <c r="K8" s="173" t="s">
        <v>156</v>
      </c>
      <c r="L8" s="173" t="s">
        <v>157</v>
      </c>
      <c r="M8" s="173" t="s">
        <v>158</v>
      </c>
      <c r="N8" s="173" t="s">
        <v>159</v>
      </c>
      <c r="O8" s="173" t="s">
        <v>160</v>
      </c>
      <c r="P8" s="173" t="s">
        <v>161</v>
      </c>
      <c r="Q8" s="174" t="s">
        <v>6</v>
      </c>
    </row>
    <row r="9" spans="2:17" x14ac:dyDescent="0.25">
      <c r="B9" s="175">
        <v>1</v>
      </c>
      <c r="C9" s="176" t="s">
        <v>162</v>
      </c>
      <c r="D9" s="175" t="s">
        <v>163</v>
      </c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</row>
    <row r="10" spans="2:17" x14ac:dyDescent="0.25">
      <c r="B10" s="175">
        <f>B9+1</f>
        <v>2</v>
      </c>
      <c r="C10" s="176" t="s">
        <v>164</v>
      </c>
      <c r="D10" s="175" t="s">
        <v>163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</row>
    <row r="11" spans="2:17" x14ac:dyDescent="0.25">
      <c r="B11" s="175">
        <f t="shared" ref="B11:B27" si="0">B10+1</f>
        <v>3</v>
      </c>
      <c r="C11" s="176" t="s">
        <v>165</v>
      </c>
      <c r="D11" s="175" t="s">
        <v>163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</row>
    <row r="12" spans="2:17" x14ac:dyDescent="0.25">
      <c r="B12" s="175">
        <f t="shared" si="0"/>
        <v>4</v>
      </c>
      <c r="C12" s="176" t="s">
        <v>166</v>
      </c>
      <c r="D12" s="175" t="s">
        <v>163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2:17" x14ac:dyDescent="0.25">
      <c r="B13" s="175">
        <f t="shared" si="0"/>
        <v>5</v>
      </c>
      <c r="C13" s="176" t="s">
        <v>167</v>
      </c>
      <c r="D13" s="175" t="s">
        <v>163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2:17" x14ac:dyDescent="0.25">
      <c r="B14" s="175">
        <f t="shared" si="0"/>
        <v>6</v>
      </c>
      <c r="C14" s="176" t="s">
        <v>168</v>
      </c>
      <c r="D14" s="175" t="s">
        <v>163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2:17" x14ac:dyDescent="0.25">
      <c r="B15" s="175">
        <f t="shared" si="0"/>
        <v>7</v>
      </c>
      <c r="C15" s="178" t="s">
        <v>169</v>
      </c>
      <c r="D15" s="179" t="s">
        <v>170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  <row r="16" spans="2:17" x14ac:dyDescent="0.25">
      <c r="B16" s="175">
        <f t="shared" si="0"/>
        <v>8</v>
      </c>
      <c r="C16" s="178" t="s">
        <v>171</v>
      </c>
      <c r="D16" s="179" t="s">
        <v>170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</row>
    <row r="17" spans="2:17" x14ac:dyDescent="0.25">
      <c r="B17" s="175">
        <f t="shared" si="0"/>
        <v>9</v>
      </c>
      <c r="C17" s="178" t="s">
        <v>172</v>
      </c>
      <c r="D17" s="179" t="s">
        <v>170</v>
      </c>
      <c r="E17" s="177">
        <f>'[84]9.1_FY 18'!$T$94</f>
        <v>428.1441760000003</v>
      </c>
      <c r="F17" s="177">
        <f>'[84]9.1_FY 18'!$T$95</f>
        <v>98.738433999999415</v>
      </c>
      <c r="G17" s="177">
        <f>'[84]9.1_FY 18'!$T$96</f>
        <v>93.921559999999886</v>
      </c>
      <c r="H17" s="177">
        <f>'[84]9.1_FY 18'!$T$97</f>
        <v>158.34546400000053</v>
      </c>
      <c r="I17" s="177">
        <f>'[84]9.1_FY 18'!$T$98</f>
        <v>185.93439399999932</v>
      </c>
      <c r="J17" s="177">
        <f>'[84]9.1_FY 18'!$T$99</f>
        <v>362.42666000000054</v>
      </c>
      <c r="K17" s="177">
        <f>'[84]9.1_FY 18'!$T$100</f>
        <v>153.70968800000003</v>
      </c>
      <c r="L17" s="177">
        <f>'[84]9.1_FY 18'!$T$101</f>
        <v>209.39269999999996</v>
      </c>
      <c r="M17" s="177">
        <f>'[84]9.1_FY 18'!$T$102</f>
        <v>91.108194999999995</v>
      </c>
      <c r="N17" s="177">
        <f>'[84]9.1_FY 18'!$T$103</f>
        <v>204.09674699999999</v>
      </c>
      <c r="O17" s="177">
        <f>'[84]9.1_FY 18'!$T$104</f>
        <v>282.319435</v>
      </c>
      <c r="P17" s="177">
        <f>'[84]9.1_FY 18'!$T$105</f>
        <v>351.35559499999999</v>
      </c>
      <c r="Q17" s="177">
        <f>'[84]9.1_FY 18'!$T$106</f>
        <v>2619.4930479999998</v>
      </c>
    </row>
    <row r="18" spans="2:17" x14ac:dyDescent="0.25">
      <c r="B18" s="175">
        <f t="shared" si="0"/>
        <v>10</v>
      </c>
      <c r="C18" s="180" t="s">
        <v>173</v>
      </c>
      <c r="D18" s="179" t="s">
        <v>170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2:17" x14ac:dyDescent="0.25">
      <c r="B19" s="175">
        <f t="shared" si="0"/>
        <v>11</v>
      </c>
      <c r="C19" s="178" t="s">
        <v>174</v>
      </c>
      <c r="D19" s="179" t="s">
        <v>175</v>
      </c>
      <c r="E19" s="177">
        <f>E23/E17*10</f>
        <v>0.21700000000000003</v>
      </c>
      <c r="F19" s="177">
        <f t="shared" ref="F19:Q19" si="1">F23/F17*10</f>
        <v>0.217</v>
      </c>
      <c r="G19" s="177">
        <f t="shared" si="1"/>
        <v>0.21699999999999997</v>
      </c>
      <c r="H19" s="177">
        <f t="shared" si="1"/>
        <v>0.21699999999999997</v>
      </c>
      <c r="I19" s="177">
        <f t="shared" si="1"/>
        <v>0.217</v>
      </c>
      <c r="J19" s="177">
        <f t="shared" si="1"/>
        <v>0.21699999999999969</v>
      </c>
      <c r="K19" s="177">
        <f t="shared" si="1"/>
        <v>0.21700000000000028</v>
      </c>
      <c r="L19" s="177">
        <f t="shared" si="1"/>
        <v>0.21699999999999947</v>
      </c>
      <c r="M19" s="177">
        <f t="shared" si="1"/>
        <v>0.21700000000000014</v>
      </c>
      <c r="N19" s="177">
        <f t="shared" si="1"/>
        <v>0.21700000000000053</v>
      </c>
      <c r="O19" s="177">
        <f t="shared" si="1"/>
        <v>0.21699999999999975</v>
      </c>
      <c r="P19" s="177">
        <f t="shared" si="1"/>
        <v>0.21699999993823896</v>
      </c>
      <c r="Q19" s="177">
        <f t="shared" si="1"/>
        <v>0.21699999999171588</v>
      </c>
    </row>
    <row r="20" spans="2:17" x14ac:dyDescent="0.25">
      <c r="B20" s="175">
        <f t="shared" si="0"/>
        <v>12</v>
      </c>
      <c r="C20" s="180" t="s">
        <v>176</v>
      </c>
      <c r="D20" s="179" t="s">
        <v>177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2:17" x14ac:dyDescent="0.25">
      <c r="B21" s="175">
        <f t="shared" si="0"/>
        <v>13</v>
      </c>
      <c r="C21" s="180" t="s">
        <v>178</v>
      </c>
      <c r="D21" s="179" t="s">
        <v>175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5">
      <c r="B22" s="175">
        <f t="shared" si="0"/>
        <v>14</v>
      </c>
      <c r="C22" s="178" t="s">
        <v>179</v>
      </c>
      <c r="D22" s="179" t="s">
        <v>177</v>
      </c>
      <c r="E22" s="177">
        <f>'[84]9.1_FY 18'!$T$124</f>
        <v>5.6341669000000003</v>
      </c>
      <c r="F22" s="177">
        <f>'[84]9.1_FY 18'!$T$125</f>
        <v>5.6341669000000003</v>
      </c>
      <c r="G22" s="177">
        <f>'[84]9.1_FY 18'!$T$126</f>
        <v>5.6341669000000003</v>
      </c>
      <c r="H22" s="177">
        <f>'[84]9.1_FY 18'!$T$127</f>
        <v>5.6341669000000003</v>
      </c>
      <c r="I22" s="177">
        <f>'[84]9.1_FY 18'!$T$128</f>
        <v>5.6341669000000003</v>
      </c>
      <c r="J22" s="177">
        <f>'[84]9.1_FY 18'!$T$129</f>
        <v>5.6341669000000003</v>
      </c>
      <c r="K22" s="177">
        <f>'[84]9.1_FY 18'!$T$130</f>
        <v>5.6341669000000003</v>
      </c>
      <c r="L22" s="177">
        <f>'[84]9.1_FY 18'!$T$131</f>
        <v>5.6341669000000003</v>
      </c>
      <c r="M22" s="177">
        <f>'[84]9.1_FY 18'!$T$132</f>
        <v>5.6341669000000003</v>
      </c>
      <c r="N22" s="177">
        <f>'[84]9.1_FY 18'!$T$133</f>
        <v>5.6341669000000003</v>
      </c>
      <c r="O22" s="177">
        <f>'[84]9.1_FY 18'!$T$134</f>
        <v>5.6341669000000003</v>
      </c>
      <c r="P22" s="177">
        <f>'[84]9.1_FY 18'!$T$135</f>
        <v>5.6341669000000003</v>
      </c>
      <c r="Q22" s="177">
        <f>'[84]9.1_FY 18'!$T$136</f>
        <v>67.61000279999999</v>
      </c>
    </row>
    <row r="23" spans="2:17" x14ac:dyDescent="0.25">
      <c r="B23" s="175">
        <f t="shared" si="0"/>
        <v>15</v>
      </c>
      <c r="C23" s="178" t="s">
        <v>180</v>
      </c>
      <c r="D23" s="179" t="s">
        <v>177</v>
      </c>
      <c r="E23" s="177">
        <f>'[84]9.1_FY 18'!$T$139</f>
        <v>9.2907286192000083</v>
      </c>
      <c r="F23" s="177">
        <f>'[84]9.1_FY 18'!$T$140</f>
        <v>2.1426240177999873</v>
      </c>
      <c r="G23" s="177">
        <f>'[84]9.1_FY 18'!$T$141</f>
        <v>2.0380978519999973</v>
      </c>
      <c r="H23" s="177">
        <f>'[84]9.1_FY 18'!$T$142</f>
        <v>3.4360965688000111</v>
      </c>
      <c r="I23" s="177">
        <f>'[84]9.1_FY 18'!$T$143</f>
        <v>4.0347763497999853</v>
      </c>
      <c r="J23" s="177">
        <f>'[84]9.1_FY 18'!$T$144</f>
        <v>7.8646585220000009</v>
      </c>
      <c r="K23" s="177">
        <f>'[84]9.1_FY 18'!$T$145</f>
        <v>3.3355002296000049</v>
      </c>
      <c r="L23" s="177">
        <f>'[84]9.1_FY 18'!$T$146</f>
        <v>4.5438215899999888</v>
      </c>
      <c r="M23" s="177">
        <f>'[84]9.1_FY 18'!$T$147</f>
        <v>1.9770478315000013</v>
      </c>
      <c r="N23" s="177">
        <f>'[84]9.1_FY 18'!$T$148</f>
        <v>4.4288994099000103</v>
      </c>
      <c r="O23" s="177">
        <f>'[84]9.1_FY 18'!$T$149</f>
        <v>6.1263317394999932</v>
      </c>
      <c r="P23" s="177">
        <f>'[84]9.1_FY 18'!$T$150</f>
        <v>7.6244164093299913</v>
      </c>
      <c r="Q23" s="177">
        <f>'[84]9.1_FY 18'!$T$151</f>
        <v>56.842999139429978</v>
      </c>
    </row>
    <row r="24" spans="2:17" x14ac:dyDescent="0.25">
      <c r="B24" s="175">
        <f t="shared" si="0"/>
        <v>16</v>
      </c>
      <c r="C24" s="180" t="s">
        <v>181</v>
      </c>
      <c r="D24" s="179" t="s">
        <v>177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2:17" x14ac:dyDescent="0.25">
      <c r="B25" s="175">
        <f t="shared" si="0"/>
        <v>17</v>
      </c>
      <c r="C25" s="178" t="s">
        <v>182</v>
      </c>
      <c r="D25" s="179" t="s">
        <v>177</v>
      </c>
      <c r="E25" s="177">
        <f>'[84]9.1_FY 18'!$T$183</f>
        <v>0</v>
      </c>
      <c r="F25" s="177">
        <f>'[84]9.1_FY 18'!$T$184</f>
        <v>0</v>
      </c>
      <c r="G25" s="177">
        <f>'[84]9.1_FY 18'!$T$185</f>
        <v>0</v>
      </c>
      <c r="H25" s="177">
        <f>'[84]9.1_FY 18'!$T$186</f>
        <v>0</v>
      </c>
      <c r="I25" s="177">
        <f>'[84]9.1_FY 18'!$T$187</f>
        <v>0</v>
      </c>
      <c r="J25" s="177">
        <f>'[84]9.1_FY 18'!$T$188</f>
        <v>0</v>
      </c>
      <c r="K25" s="177">
        <f>'[84]9.1_FY 18'!$T$189</f>
        <v>0</v>
      </c>
      <c r="L25" s="177">
        <f>'[84]9.1_FY 18'!$T$190</f>
        <v>0</v>
      </c>
      <c r="M25" s="177">
        <f>'[84]9.1_FY 18'!$T$191</f>
        <v>0</v>
      </c>
      <c r="N25" s="177">
        <f>'[84]9.1_FY 18'!$T$192</f>
        <v>0</v>
      </c>
      <c r="O25" s="177">
        <f>'[84]9.1_FY 18'!$T$193</f>
        <v>0</v>
      </c>
      <c r="P25" s="177">
        <f>'[84]9.1_FY 18'!$T$194</f>
        <v>0</v>
      </c>
      <c r="Q25" s="177">
        <f>'[84]9.1_FY 18'!$T$195</f>
        <v>0</v>
      </c>
    </row>
    <row r="26" spans="2:17" x14ac:dyDescent="0.25">
      <c r="B26" s="175">
        <f t="shared" si="0"/>
        <v>18</v>
      </c>
      <c r="C26" s="182" t="s">
        <v>183</v>
      </c>
      <c r="D26" s="179" t="s">
        <v>177</v>
      </c>
      <c r="E26" s="183">
        <f>SUM(E22:E25)</f>
        <v>14.924895519200009</v>
      </c>
      <c r="F26" s="183">
        <f t="shared" ref="F26:Q26" si="2">SUM(F22:F25)</f>
        <v>7.7767909177999872</v>
      </c>
      <c r="G26" s="183">
        <f t="shared" si="2"/>
        <v>7.6722647519999976</v>
      </c>
      <c r="H26" s="183">
        <f t="shared" si="2"/>
        <v>9.070263468800011</v>
      </c>
      <c r="I26" s="183">
        <f t="shared" si="2"/>
        <v>9.6689432497999857</v>
      </c>
      <c r="J26" s="183">
        <f t="shared" si="2"/>
        <v>13.498825422000001</v>
      </c>
      <c r="K26" s="183">
        <f t="shared" si="2"/>
        <v>8.9696671296000048</v>
      </c>
      <c r="L26" s="183">
        <f t="shared" si="2"/>
        <v>10.17798848999999</v>
      </c>
      <c r="M26" s="183">
        <f t="shared" si="2"/>
        <v>7.6112147315000014</v>
      </c>
      <c r="N26" s="183">
        <f t="shared" si="2"/>
        <v>10.063066309900011</v>
      </c>
      <c r="O26" s="183">
        <f t="shared" si="2"/>
        <v>11.760498639499993</v>
      </c>
      <c r="P26" s="183">
        <f t="shared" si="2"/>
        <v>13.258583309329993</v>
      </c>
      <c r="Q26" s="183">
        <f t="shared" si="2"/>
        <v>124.45300193942997</v>
      </c>
    </row>
    <row r="27" spans="2:17" x14ac:dyDescent="0.25">
      <c r="B27" s="175">
        <f t="shared" si="0"/>
        <v>19</v>
      </c>
      <c r="C27" s="188" t="s">
        <v>184</v>
      </c>
      <c r="D27" s="179"/>
      <c r="E27" s="177">
        <f>'[84]9.1_FY 18'!$T$169</f>
        <v>23.957500000000003</v>
      </c>
      <c r="F27" s="177">
        <f>'[84]9.1_FY 18'!$T$170</f>
        <v>23.957500000000003</v>
      </c>
      <c r="G27" s="177">
        <f>'[84]9.1_FY 18'!$T$171</f>
        <v>23.957500000000003</v>
      </c>
      <c r="H27" s="177">
        <f>'[84]9.1_FY 18'!$T$172</f>
        <v>23.957500000000003</v>
      </c>
      <c r="I27" s="177">
        <f>'[84]9.1_FY 18'!$T$173</f>
        <v>23.957500000000003</v>
      </c>
      <c r="J27" s="177">
        <f>'[84]9.1_FY 18'!$T$174</f>
        <v>23.957500000000003</v>
      </c>
      <c r="K27" s="177">
        <f>'[84]9.1_FY 18'!$T$175</f>
        <v>23.957500000000003</v>
      </c>
      <c r="L27" s="177">
        <f>'[84]9.1_FY 18'!$T$176</f>
        <v>23.957500000000003</v>
      </c>
      <c r="M27" s="177">
        <f>'[84]9.1_FY 18'!$T$177</f>
        <v>23.957500000000003</v>
      </c>
      <c r="N27" s="177">
        <f>'[84]9.1_FY 18'!$T$178</f>
        <v>23.957500000000003</v>
      </c>
      <c r="O27" s="177">
        <f>'[84]9.1_FY 18'!$T$179</f>
        <v>23.957500000000003</v>
      </c>
      <c r="P27" s="177">
        <f>'[84]9.1_FY 18'!$T$180</f>
        <v>23.957500000000003</v>
      </c>
      <c r="Q27" s="177">
        <f>'[84]9.1_FY 18'!$T$181</f>
        <v>287.49000000000007</v>
      </c>
    </row>
    <row r="28" spans="2:17" x14ac:dyDescent="0.25">
      <c r="B28" s="175"/>
      <c r="C28" s="178" t="s">
        <v>185</v>
      </c>
      <c r="D28" s="179" t="s">
        <v>177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83"/>
    </row>
    <row r="29" spans="2:17" x14ac:dyDescent="0.25">
      <c r="B29" s="179">
        <f>B27+1</f>
        <v>20</v>
      </c>
      <c r="C29" s="185" t="s">
        <v>186</v>
      </c>
      <c r="D29" s="179" t="s">
        <v>177</v>
      </c>
      <c r="E29" s="183">
        <f>SUM(E26:E28)</f>
        <v>38.88239551920001</v>
      </c>
      <c r="F29" s="183">
        <f t="shared" ref="F29:Q29" si="3">SUM(F26:F28)</f>
        <v>31.734290917799989</v>
      </c>
      <c r="G29" s="183">
        <f t="shared" si="3"/>
        <v>31.629764752</v>
      </c>
      <c r="H29" s="183">
        <f t="shared" si="3"/>
        <v>33.027763468800018</v>
      </c>
      <c r="I29" s="183">
        <f t="shared" si="3"/>
        <v>33.626443249799991</v>
      </c>
      <c r="J29" s="183">
        <f t="shared" si="3"/>
        <v>37.456325422000006</v>
      </c>
      <c r="K29" s="183">
        <f t="shared" si="3"/>
        <v>32.927167129600008</v>
      </c>
      <c r="L29" s="183">
        <f t="shared" si="3"/>
        <v>34.135488489999993</v>
      </c>
      <c r="M29" s="183">
        <f t="shared" si="3"/>
        <v>31.568714731500005</v>
      </c>
      <c r="N29" s="183">
        <f t="shared" si="3"/>
        <v>34.020566309900012</v>
      </c>
      <c r="O29" s="183">
        <f t="shared" si="3"/>
        <v>35.717998639499996</v>
      </c>
      <c r="P29" s="183">
        <f t="shared" si="3"/>
        <v>37.216083309329996</v>
      </c>
      <c r="Q29" s="183">
        <f t="shared" si="3"/>
        <v>411.94300193943002</v>
      </c>
    </row>
    <row r="30" spans="2:17" x14ac:dyDescent="0.25">
      <c r="B30" s="179">
        <f>B29+1</f>
        <v>21</v>
      </c>
      <c r="C30" s="185" t="s">
        <v>187</v>
      </c>
      <c r="D30" s="179" t="s">
        <v>177</v>
      </c>
      <c r="E30" s="183">
        <f>E29</f>
        <v>38.88239551920001</v>
      </c>
      <c r="F30" s="183">
        <f t="shared" ref="F30:Q30" si="4">F29</f>
        <v>31.734290917799989</v>
      </c>
      <c r="G30" s="183">
        <f t="shared" si="4"/>
        <v>31.629764752</v>
      </c>
      <c r="H30" s="183">
        <f t="shared" si="4"/>
        <v>33.027763468800018</v>
      </c>
      <c r="I30" s="183">
        <f t="shared" si="4"/>
        <v>33.626443249799991</v>
      </c>
      <c r="J30" s="183">
        <f t="shared" si="4"/>
        <v>37.456325422000006</v>
      </c>
      <c r="K30" s="183">
        <f t="shared" si="4"/>
        <v>32.927167129600008</v>
      </c>
      <c r="L30" s="183">
        <f t="shared" si="4"/>
        <v>34.135488489999993</v>
      </c>
      <c r="M30" s="183">
        <f t="shared" si="4"/>
        <v>31.568714731500005</v>
      </c>
      <c r="N30" s="183">
        <f t="shared" si="4"/>
        <v>34.020566309900012</v>
      </c>
      <c r="O30" s="183">
        <f t="shared" si="4"/>
        <v>35.717998639499996</v>
      </c>
      <c r="P30" s="183">
        <f t="shared" si="4"/>
        <v>37.216083309329996</v>
      </c>
      <c r="Q30" s="183">
        <f t="shared" si="4"/>
        <v>411.94300193943002</v>
      </c>
    </row>
    <row r="32" spans="2:17" x14ac:dyDescent="0.25">
      <c r="B32" s="169" t="s">
        <v>188</v>
      </c>
    </row>
    <row r="33" spans="2:17" x14ac:dyDescent="0.25">
      <c r="B33" s="169" t="s">
        <v>147</v>
      </c>
    </row>
    <row r="34" spans="2:17" ht="25.5" x14ac:dyDescent="0.25">
      <c r="B34" s="170" t="s">
        <v>10</v>
      </c>
      <c r="C34" s="170" t="s">
        <v>148</v>
      </c>
      <c r="D34" s="170" t="s">
        <v>149</v>
      </c>
      <c r="E34" s="172" t="s">
        <v>150</v>
      </c>
      <c r="F34" s="172" t="s">
        <v>151</v>
      </c>
      <c r="G34" s="173" t="s">
        <v>152</v>
      </c>
      <c r="H34" s="173" t="s">
        <v>153</v>
      </c>
      <c r="I34" s="173" t="s">
        <v>154</v>
      </c>
      <c r="J34" s="173" t="s">
        <v>155</v>
      </c>
      <c r="K34" s="173" t="s">
        <v>156</v>
      </c>
      <c r="L34" s="173" t="s">
        <v>157</v>
      </c>
      <c r="M34" s="173" t="s">
        <v>158</v>
      </c>
      <c r="N34" s="173" t="s">
        <v>159</v>
      </c>
      <c r="O34" s="173" t="s">
        <v>160</v>
      </c>
      <c r="P34" s="173" t="s">
        <v>161</v>
      </c>
      <c r="Q34" s="174" t="s">
        <v>6</v>
      </c>
    </row>
    <row r="35" spans="2:17" x14ac:dyDescent="0.25">
      <c r="B35" s="175">
        <v>1</v>
      </c>
      <c r="C35" s="176" t="s">
        <v>162</v>
      </c>
      <c r="D35" s="175" t="s">
        <v>163</v>
      </c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</row>
    <row r="36" spans="2:17" x14ac:dyDescent="0.25">
      <c r="B36" s="175">
        <f>B35+1</f>
        <v>2</v>
      </c>
      <c r="C36" s="176" t="s">
        <v>164</v>
      </c>
      <c r="D36" s="175" t="s">
        <v>163</v>
      </c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</row>
    <row r="37" spans="2:17" x14ac:dyDescent="0.25">
      <c r="B37" s="175">
        <f>B36+1</f>
        <v>3</v>
      </c>
      <c r="C37" s="176" t="s">
        <v>165</v>
      </c>
      <c r="D37" s="175" t="s">
        <v>163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</row>
    <row r="38" spans="2:17" x14ac:dyDescent="0.25">
      <c r="B38" s="175">
        <f t="shared" ref="B38:B53" si="5">B37+1</f>
        <v>4</v>
      </c>
      <c r="C38" s="176" t="s">
        <v>166</v>
      </c>
      <c r="D38" s="175" t="s">
        <v>163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</row>
    <row r="39" spans="2:17" x14ac:dyDescent="0.25">
      <c r="B39" s="175">
        <f t="shared" si="5"/>
        <v>5</v>
      </c>
      <c r="C39" s="176" t="s">
        <v>167</v>
      </c>
      <c r="D39" s="175" t="s">
        <v>163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</row>
    <row r="40" spans="2:17" x14ac:dyDescent="0.25">
      <c r="B40" s="175">
        <f t="shared" si="5"/>
        <v>6</v>
      </c>
      <c r="C40" s="176" t="s">
        <v>168</v>
      </c>
      <c r="D40" s="175" t="s">
        <v>163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</row>
    <row r="41" spans="2:17" x14ac:dyDescent="0.25">
      <c r="B41" s="175">
        <f t="shared" si="5"/>
        <v>7</v>
      </c>
      <c r="C41" s="178" t="s">
        <v>169</v>
      </c>
      <c r="D41" s="179" t="s">
        <v>170</v>
      </c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</row>
    <row r="42" spans="2:17" x14ac:dyDescent="0.25">
      <c r="B42" s="175">
        <f t="shared" si="5"/>
        <v>8</v>
      </c>
      <c r="C42" s="178" t="s">
        <v>171</v>
      </c>
      <c r="D42" s="179" t="s">
        <v>170</v>
      </c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</row>
    <row r="43" spans="2:17" x14ac:dyDescent="0.25">
      <c r="B43" s="175">
        <f t="shared" si="5"/>
        <v>9</v>
      </c>
      <c r="C43" s="178" t="s">
        <v>172</v>
      </c>
      <c r="D43" s="179" t="s">
        <v>170</v>
      </c>
      <c r="E43" s="177">
        <f>'[84]9.1_FY 19'!$T$94</f>
        <v>451.8039491000003</v>
      </c>
      <c r="F43" s="177">
        <f>'[84]9.1_FY 19'!$T$95</f>
        <v>652.20142090000058</v>
      </c>
      <c r="G43" s="177">
        <f>'[84]9.1_FY 19'!$T$96</f>
        <v>159.96066300000001</v>
      </c>
      <c r="H43" s="177">
        <f>'[84]9.1_FY 19'!$T$97</f>
        <v>113.51990200000004</v>
      </c>
      <c r="I43" s="177">
        <f>'[84]9.1_FY 19'!$T$98</f>
        <v>138.89303799999976</v>
      </c>
      <c r="J43" s="177">
        <f>'[84]9.1_FY 19'!$T$99</f>
        <v>416.25875500000058</v>
      </c>
      <c r="K43" s="177">
        <f>'[84]9.1_FY 19'!$T$100</f>
        <v>235.0018859999999</v>
      </c>
      <c r="L43" s="177">
        <f>'[84]9.1_FY 19'!$T$101</f>
        <v>70.811326999999309</v>
      </c>
      <c r="M43" s="177">
        <f>'[84]9.1_FY 19'!$T$102</f>
        <v>82.938586000000527</v>
      </c>
      <c r="N43" s="177">
        <f>'[84]9.1_FY 19'!$T$103</f>
        <v>106.47042999999971</v>
      </c>
      <c r="O43" s="177">
        <f>'[84]9.1_FY 19'!$T$104</f>
        <v>123.89379500000037</v>
      </c>
      <c r="P43" s="177">
        <f>'[84]9.1_FY 19'!$T$105</f>
        <v>194.57998499999994</v>
      </c>
      <c r="Q43" s="177">
        <f>'[84]9.1_FY 19'!$T$106</f>
        <v>2746.3337370000013</v>
      </c>
    </row>
    <row r="44" spans="2:17" x14ac:dyDescent="0.25">
      <c r="B44" s="175">
        <f t="shared" si="5"/>
        <v>10</v>
      </c>
      <c r="C44" s="180" t="s">
        <v>173</v>
      </c>
      <c r="D44" s="179" t="s">
        <v>170</v>
      </c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</row>
    <row r="45" spans="2:17" x14ac:dyDescent="0.25">
      <c r="B45" s="175">
        <f t="shared" si="5"/>
        <v>11</v>
      </c>
      <c r="C45" s="178" t="s">
        <v>174</v>
      </c>
      <c r="D45" s="179" t="s">
        <v>175</v>
      </c>
      <c r="E45" s="177">
        <f>E49/E43*10</f>
        <v>0.22199999999999998</v>
      </c>
      <c r="F45" s="177">
        <f t="shared" ref="F45:Q45" si="6">F49/F43*10</f>
        <v>0.222</v>
      </c>
      <c r="G45" s="177">
        <f t="shared" si="6"/>
        <v>0.22199999999999998</v>
      </c>
      <c r="H45" s="177">
        <f t="shared" si="6"/>
        <v>0.22200000000000003</v>
      </c>
      <c r="I45" s="177">
        <f t="shared" si="6"/>
        <v>0.22199999999999998</v>
      </c>
      <c r="J45" s="177">
        <f t="shared" si="6"/>
        <v>0.13900000000000007</v>
      </c>
      <c r="K45" s="177">
        <f t="shared" si="6"/>
        <v>0.13899999999999998</v>
      </c>
      <c r="L45" s="177">
        <f t="shared" si="6"/>
        <v>0.13900000000000001</v>
      </c>
      <c r="M45" s="177">
        <f t="shared" si="6"/>
        <v>0.13899999999999998</v>
      </c>
      <c r="N45" s="177">
        <f t="shared" si="6"/>
        <v>0.13900000000000001</v>
      </c>
      <c r="O45" s="177">
        <f t="shared" si="6"/>
        <v>0.13900000000000001</v>
      </c>
      <c r="P45" s="177">
        <f t="shared" si="6"/>
        <v>0.13899999999999998</v>
      </c>
      <c r="Q45" s="177">
        <f t="shared" si="6"/>
        <v>0.18482817196007811</v>
      </c>
    </row>
    <row r="46" spans="2:17" x14ac:dyDescent="0.25">
      <c r="B46" s="175">
        <f t="shared" si="5"/>
        <v>12</v>
      </c>
      <c r="C46" s="180" t="s">
        <v>176</v>
      </c>
      <c r="D46" s="179" t="s">
        <v>177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</row>
    <row r="47" spans="2:17" x14ac:dyDescent="0.25">
      <c r="B47" s="175">
        <f t="shared" si="5"/>
        <v>13</v>
      </c>
      <c r="C47" s="180" t="s">
        <v>178</v>
      </c>
      <c r="D47" s="179" t="s">
        <v>175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5">
      <c r="B48" s="175">
        <f t="shared" si="5"/>
        <v>14</v>
      </c>
      <c r="C48" s="178" t="s">
        <v>179</v>
      </c>
      <c r="D48" s="179" t="s">
        <v>177</v>
      </c>
      <c r="E48" s="177">
        <f>'[84]9.1_FY 19'!$T$124</f>
        <v>6.4008043000000008</v>
      </c>
      <c r="F48" s="177">
        <f>'[84]9.1_FY 19'!$T$125</f>
        <v>6.4314931</v>
      </c>
      <c r="G48" s="177">
        <f>'[84]9.1_FY 19'!$T$126</f>
        <v>5.9032076000000009</v>
      </c>
      <c r="H48" s="177">
        <f>'[84]9.1_FY 19'!$T$127</f>
        <v>6.0072241999999996</v>
      </c>
      <c r="I48" s="177">
        <f>'[84]9.1_FY 19'!$T$128</f>
        <v>6.2204194000000008</v>
      </c>
      <c r="J48" s="177">
        <f>'[84]9.1_FY 19'!$T$129</f>
        <v>4.0258415000000003</v>
      </c>
      <c r="K48" s="177">
        <f>'[84]9.1_FY 19'!$T$130</f>
        <v>3.9992841000000006</v>
      </c>
      <c r="L48" s="177">
        <f>'[84]9.1_FY 19'!$T$131</f>
        <v>3.8433477000000007</v>
      </c>
      <c r="M48" s="177">
        <f>'[84]9.1_FY 19'!$T$132</f>
        <v>3.7416768999999999</v>
      </c>
      <c r="N48" s="177">
        <f>'[84]9.1_FY 19'!$T$133</f>
        <v>3.5285535000000006</v>
      </c>
      <c r="O48" s="177">
        <f>'[84]9.1_FY 19'!$T$134</f>
        <v>3.7009398</v>
      </c>
      <c r="P48" s="177">
        <f>'[84]9.1_FY 19'!$T$135</f>
        <v>3.9873332000000006</v>
      </c>
      <c r="Q48" s="177">
        <f>'[84]9.1_FY 19'!$T$136</f>
        <v>57.790125300000014</v>
      </c>
    </row>
    <row r="49" spans="2:17" x14ac:dyDescent="0.25">
      <c r="B49" s="175">
        <f t="shared" si="5"/>
        <v>15</v>
      </c>
      <c r="C49" s="178" t="s">
        <v>180</v>
      </c>
      <c r="D49" s="179" t="s">
        <v>177</v>
      </c>
      <c r="E49" s="177">
        <f>'[84]9.1_FY 19'!$T$139</f>
        <v>10.030047670020005</v>
      </c>
      <c r="F49" s="177">
        <f>'[84]9.1_FY 19'!$T$140</f>
        <v>14.478871543980015</v>
      </c>
      <c r="G49" s="177">
        <f>'[84]9.1_FY 19'!$T$141</f>
        <v>3.5511267186</v>
      </c>
      <c r="H49" s="177">
        <f>'[84]9.1_FY 19'!$T$142</f>
        <v>2.5201418244000013</v>
      </c>
      <c r="I49" s="177">
        <f>'[84]9.1_FY 19'!$T$143</f>
        <v>3.0834254435999946</v>
      </c>
      <c r="J49" s="177">
        <f>'[84]9.1_FY 19'!$T$144</f>
        <v>5.7859966945000103</v>
      </c>
      <c r="K49" s="177">
        <f>'[84]9.1_FY 19'!$T$145</f>
        <v>3.2665262153999985</v>
      </c>
      <c r="L49" s="177">
        <f>'[84]9.1_FY 19'!$T$146</f>
        <v>0.98427744529999051</v>
      </c>
      <c r="M49" s="177">
        <f>'[84]9.1_FY 19'!$T$147</f>
        <v>1.1528463454000073</v>
      </c>
      <c r="N49" s="177">
        <f>'[84]9.1_FY 19'!$T$148</f>
        <v>1.4799389769999962</v>
      </c>
      <c r="O49" s="177">
        <f>'[84]9.1_FY 19'!$T$149</f>
        <v>1.7221237505000051</v>
      </c>
      <c r="P49" s="177">
        <f>'[84]9.1_FY 19'!$T$150</f>
        <v>2.7046617914999991</v>
      </c>
      <c r="Q49" s="177">
        <f>'[84]9.1_FY 19'!$T$151</f>
        <v>50.75998442020002</v>
      </c>
    </row>
    <row r="50" spans="2:17" x14ac:dyDescent="0.25">
      <c r="B50" s="175">
        <f t="shared" si="5"/>
        <v>16</v>
      </c>
      <c r="C50" s="180" t="s">
        <v>181</v>
      </c>
      <c r="D50" s="179" t="s">
        <v>177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</row>
    <row r="51" spans="2:17" x14ac:dyDescent="0.25">
      <c r="B51" s="175">
        <f t="shared" si="5"/>
        <v>17</v>
      </c>
      <c r="C51" s="178" t="s">
        <v>182</v>
      </c>
      <c r="D51" s="179" t="s">
        <v>177</v>
      </c>
      <c r="E51" s="177">
        <f>'[84]9.1_FY 19'!$T$183</f>
        <v>0</v>
      </c>
      <c r="F51" s="177">
        <f>'[84]9.1_FY 19'!$T$184</f>
        <v>0</v>
      </c>
      <c r="G51" s="177">
        <f>'[84]9.1_FY 19'!$T$185</f>
        <v>0</v>
      </c>
      <c r="H51" s="177">
        <f>'[84]9.1_FY 19'!$T$186</f>
        <v>0</v>
      </c>
      <c r="I51" s="177">
        <f>'[84]9.1_FY 19'!$T$187</f>
        <v>0</v>
      </c>
      <c r="J51" s="177">
        <f>'[84]9.1_FY 19'!$T$188</f>
        <v>0</v>
      </c>
      <c r="K51" s="177">
        <f>'[84]9.1_FY 19'!$T$189</f>
        <v>0</v>
      </c>
      <c r="L51" s="177">
        <f>'[84]9.1_FY 19'!$T$190</f>
        <v>0</v>
      </c>
      <c r="M51" s="177">
        <f>'[84]9.1_FY 19'!$T$191</f>
        <v>0</v>
      </c>
      <c r="N51" s="177">
        <f>'[84]9.1_FY 19'!$T$192</f>
        <v>0</v>
      </c>
      <c r="O51" s="177">
        <f>'[84]9.1_FY 19'!$T$193</f>
        <v>0</v>
      </c>
      <c r="P51" s="177">
        <f>'[84]9.1_FY 19'!$T$194</f>
        <v>0</v>
      </c>
      <c r="Q51" s="177">
        <f>'[84]9.1_FY 19'!$T$195</f>
        <v>0</v>
      </c>
    </row>
    <row r="52" spans="2:17" x14ac:dyDescent="0.25">
      <c r="B52" s="175">
        <f t="shared" si="5"/>
        <v>18</v>
      </c>
      <c r="C52" s="182" t="s">
        <v>183</v>
      </c>
      <c r="D52" s="179" t="s">
        <v>177</v>
      </c>
      <c r="E52" s="183">
        <f>SUM(E48:E51)</f>
        <v>16.430851970020008</v>
      </c>
      <c r="F52" s="183">
        <f t="shared" ref="F52:Q52" si="7">SUM(F48:F51)</f>
        <v>20.910364643980014</v>
      </c>
      <c r="G52" s="183">
        <f t="shared" si="7"/>
        <v>9.4543343186000008</v>
      </c>
      <c r="H52" s="183">
        <f t="shared" si="7"/>
        <v>8.5273660244000009</v>
      </c>
      <c r="I52" s="183">
        <f t="shared" si="7"/>
        <v>9.303844843599995</v>
      </c>
      <c r="J52" s="183">
        <f t="shared" si="7"/>
        <v>9.8118381945000106</v>
      </c>
      <c r="K52" s="183">
        <f t="shared" si="7"/>
        <v>7.2658103153999996</v>
      </c>
      <c r="L52" s="183">
        <f t="shared" si="7"/>
        <v>4.827625145299991</v>
      </c>
      <c r="M52" s="183">
        <f t="shared" si="7"/>
        <v>4.8945232454000074</v>
      </c>
      <c r="N52" s="183">
        <f t="shared" si="7"/>
        <v>5.0084924769999972</v>
      </c>
      <c r="O52" s="183">
        <f t="shared" si="7"/>
        <v>5.4230635505000055</v>
      </c>
      <c r="P52" s="183">
        <f t="shared" si="7"/>
        <v>6.6919949914999997</v>
      </c>
      <c r="Q52" s="183">
        <f t="shared" si="7"/>
        <v>108.55010972020003</v>
      </c>
    </row>
    <row r="53" spans="2:17" x14ac:dyDescent="0.25">
      <c r="B53" s="175">
        <f t="shared" si="5"/>
        <v>19</v>
      </c>
      <c r="C53" s="188" t="s">
        <v>184</v>
      </c>
      <c r="D53" s="179"/>
      <c r="E53" s="177">
        <f>'[84]9.1_FY 19'!$T$169</f>
        <v>23.51108833333333</v>
      </c>
      <c r="F53" s="177">
        <f>'[84]9.1_FY 19'!$T$170</f>
        <v>23.51108833333333</v>
      </c>
      <c r="G53" s="177">
        <f>'[84]9.1_FY 19'!$T$171</f>
        <v>23.51108833333333</v>
      </c>
      <c r="H53" s="177">
        <f>'[84]9.1_FY 19'!$T$172</f>
        <v>23.51108833333333</v>
      </c>
      <c r="I53" s="177">
        <f>'[84]9.1_FY 19'!$T$173</f>
        <v>23.51108833333333</v>
      </c>
      <c r="J53" s="177">
        <f>'[84]9.1_FY 19'!$T$174</f>
        <v>23.51108833333333</v>
      </c>
      <c r="K53" s="177">
        <f>'[84]9.1_FY 19'!$T$175</f>
        <v>23.51108833333333</v>
      </c>
      <c r="L53" s="177">
        <f>'[84]9.1_FY 19'!$T$176</f>
        <v>23.51108833333333</v>
      </c>
      <c r="M53" s="177">
        <f>'[84]9.1_FY 19'!$T$177</f>
        <v>23.51108833333333</v>
      </c>
      <c r="N53" s="177">
        <f>'[84]9.1_FY 19'!$T$178</f>
        <v>23.51108833333333</v>
      </c>
      <c r="O53" s="177">
        <f>'[84]9.1_FY 19'!$T$179</f>
        <v>23.51108833333333</v>
      </c>
      <c r="P53" s="177">
        <f>'[84]9.1_FY 19'!$T$180</f>
        <v>23.51108833333333</v>
      </c>
      <c r="Q53" s="177">
        <f>'[84]9.1_FY 19'!$T$181</f>
        <v>282.13305999999994</v>
      </c>
    </row>
    <row r="54" spans="2:17" x14ac:dyDescent="0.25">
      <c r="B54" s="175"/>
      <c r="C54" s="178" t="s">
        <v>185</v>
      </c>
      <c r="D54" s="179" t="s">
        <v>177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83"/>
    </row>
    <row r="55" spans="2:17" x14ac:dyDescent="0.25">
      <c r="B55" s="179">
        <f>B53+1</f>
        <v>20</v>
      </c>
      <c r="C55" s="185" t="s">
        <v>186</v>
      </c>
      <c r="D55" s="179" t="s">
        <v>177</v>
      </c>
      <c r="E55" s="183">
        <f>SUM(E52:E54)</f>
        <v>39.941940303353334</v>
      </c>
      <c r="F55" s="183">
        <f t="shared" ref="F55:Q55" si="8">SUM(F52:F54)</f>
        <v>44.421452977313344</v>
      </c>
      <c r="G55" s="183">
        <f t="shared" si="8"/>
        <v>32.965422651933331</v>
      </c>
      <c r="H55" s="183">
        <f t="shared" si="8"/>
        <v>32.038454357733329</v>
      </c>
      <c r="I55" s="183">
        <f t="shared" si="8"/>
        <v>32.814933176933323</v>
      </c>
      <c r="J55" s="183">
        <f t="shared" si="8"/>
        <v>33.322926527833339</v>
      </c>
      <c r="K55" s="183">
        <f t="shared" si="8"/>
        <v>30.776898648733329</v>
      </c>
      <c r="L55" s="183">
        <f t="shared" si="8"/>
        <v>28.33871347863332</v>
      </c>
      <c r="M55" s="183">
        <f t="shared" si="8"/>
        <v>28.405611578733335</v>
      </c>
      <c r="N55" s="183">
        <f t="shared" si="8"/>
        <v>28.519580810333327</v>
      </c>
      <c r="O55" s="183">
        <f t="shared" si="8"/>
        <v>28.934151883833337</v>
      </c>
      <c r="P55" s="183">
        <f t="shared" si="8"/>
        <v>30.203083324833329</v>
      </c>
      <c r="Q55" s="183">
        <f t="shared" si="8"/>
        <v>390.6831697202</v>
      </c>
    </row>
    <row r="56" spans="2:17" x14ac:dyDescent="0.25">
      <c r="B56" s="179">
        <f>B55+1</f>
        <v>21</v>
      </c>
      <c r="C56" s="185" t="s">
        <v>187</v>
      </c>
      <c r="D56" s="179" t="s">
        <v>177</v>
      </c>
      <c r="E56" s="183">
        <f>E55</f>
        <v>39.941940303353334</v>
      </c>
      <c r="F56" s="183">
        <f t="shared" ref="F56:Q56" si="9">F55</f>
        <v>44.421452977313344</v>
      </c>
      <c r="G56" s="183">
        <f t="shared" si="9"/>
        <v>32.965422651933331</v>
      </c>
      <c r="H56" s="183">
        <f t="shared" si="9"/>
        <v>32.038454357733329</v>
      </c>
      <c r="I56" s="183">
        <f t="shared" si="9"/>
        <v>32.814933176933323</v>
      </c>
      <c r="J56" s="183">
        <f t="shared" si="9"/>
        <v>33.322926527833339</v>
      </c>
      <c r="K56" s="183">
        <f t="shared" si="9"/>
        <v>30.776898648733329</v>
      </c>
      <c r="L56" s="183">
        <f t="shared" si="9"/>
        <v>28.33871347863332</v>
      </c>
      <c r="M56" s="183">
        <f t="shared" si="9"/>
        <v>28.405611578733335</v>
      </c>
      <c r="N56" s="183">
        <f t="shared" si="9"/>
        <v>28.519580810333327</v>
      </c>
      <c r="O56" s="183">
        <f t="shared" si="9"/>
        <v>28.934151883833337</v>
      </c>
      <c r="P56" s="183">
        <f t="shared" si="9"/>
        <v>30.203083324833329</v>
      </c>
      <c r="Q56" s="183">
        <f t="shared" si="9"/>
        <v>390.6831697202</v>
      </c>
    </row>
    <row r="59" spans="2:17" ht="14.25" x14ac:dyDescent="0.2">
      <c r="C59" s="186" t="s">
        <v>189</v>
      </c>
      <c r="D59" s="186"/>
    </row>
    <row r="60" spans="2:17" ht="15" x14ac:dyDescent="0.25">
      <c r="C60" s="187" t="s">
        <v>190</v>
      </c>
      <c r="D60" s="187"/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0"/>
  <sheetViews>
    <sheetView showGridLines="0" view="pageBreakPreview" topLeftCell="A15" zoomScale="80" zoomScaleNormal="80" zoomScaleSheetLayoutView="80" workbookViewId="0">
      <selection activeCell="G79" sqref="G79"/>
    </sheetView>
  </sheetViews>
  <sheetFormatPr defaultColWidth="9.140625" defaultRowHeight="12.75" x14ac:dyDescent="0.25"/>
  <cols>
    <col min="1" max="1" width="9.140625" style="168"/>
    <col min="2" max="2" width="5" style="168" customWidth="1"/>
    <col min="3" max="3" width="38.140625" style="168" customWidth="1"/>
    <col min="4" max="4" width="16.140625" style="168" customWidth="1"/>
    <col min="5" max="17" width="15.42578125" style="168" customWidth="1"/>
    <col min="18" max="16384" width="9.140625" style="168"/>
  </cols>
  <sheetData>
    <row r="1" spans="2:17" s="157" customFormat="1" x14ac:dyDescent="0.2">
      <c r="B1" s="156"/>
    </row>
    <row r="2" spans="2:17" s="157" customFormat="1" ht="18.75" x14ac:dyDescent="0.2">
      <c r="C2" s="158"/>
      <c r="D2" s="159"/>
      <c r="E2" s="159"/>
      <c r="F2" s="160" t="s">
        <v>144</v>
      </c>
      <c r="G2" s="159"/>
      <c r="H2" s="159"/>
      <c r="I2" s="159"/>
      <c r="J2" s="159"/>
      <c r="K2" s="159"/>
      <c r="L2" s="159"/>
      <c r="M2" s="159"/>
    </row>
    <row r="3" spans="2:17" s="157" customFormat="1" ht="18.75" x14ac:dyDescent="0.2">
      <c r="C3" s="161"/>
      <c r="D3" s="162"/>
      <c r="E3" s="162"/>
      <c r="F3" s="163" t="str">
        <f>"MYT Petition Formats for "&amp;'[84]Approved_FY 20_M'!$S$3</f>
        <v>MYT Petition Formats for Bhira</v>
      </c>
      <c r="G3" s="162"/>
      <c r="H3" s="162"/>
      <c r="I3" s="162"/>
      <c r="J3" s="162"/>
      <c r="K3" s="162"/>
      <c r="L3" s="162"/>
      <c r="M3" s="159"/>
    </row>
    <row r="4" spans="2:17" s="157" customFormat="1" ht="18.75" x14ac:dyDescent="0.2">
      <c r="C4" s="164"/>
      <c r="D4" s="165"/>
      <c r="E4" s="165"/>
      <c r="F4" s="163" t="s">
        <v>145</v>
      </c>
      <c r="G4" s="165"/>
      <c r="H4" s="165"/>
      <c r="I4" s="165"/>
      <c r="J4" s="165"/>
      <c r="K4" s="165"/>
      <c r="L4" s="165"/>
      <c r="M4" s="165"/>
    </row>
    <row r="6" spans="2:17" x14ac:dyDescent="0.25">
      <c r="B6" s="166" t="s">
        <v>146</v>
      </c>
      <c r="C6" s="167"/>
    </row>
    <row r="7" spans="2:17" x14ac:dyDescent="0.25">
      <c r="B7" s="169" t="s">
        <v>147</v>
      </c>
    </row>
    <row r="8" spans="2:17" ht="25.5" x14ac:dyDescent="0.25">
      <c r="B8" s="170" t="s">
        <v>10</v>
      </c>
      <c r="C8" s="171" t="s">
        <v>148</v>
      </c>
      <c r="D8" s="170" t="s">
        <v>149</v>
      </c>
      <c r="E8" s="172" t="s">
        <v>150</v>
      </c>
      <c r="F8" s="172" t="s">
        <v>151</v>
      </c>
      <c r="G8" s="173" t="s">
        <v>152</v>
      </c>
      <c r="H8" s="173" t="s">
        <v>153</v>
      </c>
      <c r="I8" s="173" t="s">
        <v>154</v>
      </c>
      <c r="J8" s="173" t="s">
        <v>155</v>
      </c>
      <c r="K8" s="173" t="s">
        <v>156</v>
      </c>
      <c r="L8" s="173" t="s">
        <v>157</v>
      </c>
      <c r="M8" s="173" t="s">
        <v>158</v>
      </c>
      <c r="N8" s="173" t="s">
        <v>159</v>
      </c>
      <c r="O8" s="173" t="s">
        <v>160</v>
      </c>
      <c r="P8" s="173" t="s">
        <v>161</v>
      </c>
      <c r="Q8" s="174" t="s">
        <v>6</v>
      </c>
    </row>
    <row r="9" spans="2:17" x14ac:dyDescent="0.25">
      <c r="B9" s="175">
        <v>1</v>
      </c>
      <c r="C9" s="176" t="s">
        <v>162</v>
      </c>
      <c r="D9" s="175" t="s">
        <v>163</v>
      </c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</row>
    <row r="10" spans="2:17" x14ac:dyDescent="0.25">
      <c r="B10" s="175">
        <f>B9+1</f>
        <v>2</v>
      </c>
      <c r="C10" s="176" t="s">
        <v>164</v>
      </c>
      <c r="D10" s="175" t="s">
        <v>163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</row>
    <row r="11" spans="2:17" x14ac:dyDescent="0.25">
      <c r="B11" s="175">
        <f t="shared" ref="B11:B27" si="0">B10+1</f>
        <v>3</v>
      </c>
      <c r="C11" s="176" t="s">
        <v>165</v>
      </c>
      <c r="D11" s="175" t="s">
        <v>163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</row>
    <row r="12" spans="2:17" x14ac:dyDescent="0.25">
      <c r="B12" s="175">
        <f t="shared" si="0"/>
        <v>4</v>
      </c>
      <c r="C12" s="176" t="s">
        <v>166</v>
      </c>
      <c r="D12" s="175" t="s">
        <v>163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2:17" x14ac:dyDescent="0.25">
      <c r="B13" s="175">
        <f t="shared" si="0"/>
        <v>5</v>
      </c>
      <c r="C13" s="176" t="s">
        <v>167</v>
      </c>
      <c r="D13" s="175" t="s">
        <v>163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2:17" x14ac:dyDescent="0.25">
      <c r="B14" s="175">
        <f t="shared" si="0"/>
        <v>6</v>
      </c>
      <c r="C14" s="176" t="s">
        <v>168</v>
      </c>
      <c r="D14" s="175" t="s">
        <v>163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2:17" x14ac:dyDescent="0.25">
      <c r="B15" s="175">
        <f t="shared" si="0"/>
        <v>7</v>
      </c>
      <c r="C15" s="178" t="s">
        <v>169</v>
      </c>
      <c r="D15" s="179" t="s">
        <v>170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  <row r="16" spans="2:17" x14ac:dyDescent="0.25">
      <c r="B16" s="175">
        <f t="shared" si="0"/>
        <v>8</v>
      </c>
      <c r="C16" s="178" t="s">
        <v>171</v>
      </c>
      <c r="D16" s="179" t="s">
        <v>170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</row>
    <row r="17" spans="2:17" x14ac:dyDescent="0.25">
      <c r="B17" s="175">
        <f t="shared" si="0"/>
        <v>9</v>
      </c>
      <c r="C17" s="178" t="s">
        <v>172</v>
      </c>
      <c r="D17" s="179" t="s">
        <v>170</v>
      </c>
      <c r="E17" s="177">
        <f>'[84]9.1_FY 18'!$S$94</f>
        <v>6.048922000000001</v>
      </c>
      <c r="F17" s="177">
        <f>'[84]9.1_FY 18'!$S$95</f>
        <v>6.7427890000000001</v>
      </c>
      <c r="G17" s="177">
        <f>'[84]9.1_FY 18'!$S$96</f>
        <v>8.4131330000000002</v>
      </c>
      <c r="H17" s="177">
        <f>'[84]9.1_FY 18'!$S$97</f>
        <v>13.226732999999999</v>
      </c>
      <c r="I17" s="177">
        <f>'[84]9.1_FY 18'!$S$98</f>
        <v>12.386771</v>
      </c>
      <c r="J17" s="177">
        <f>'[84]9.1_FY 18'!$S$99</f>
        <v>9.8320619999999987</v>
      </c>
      <c r="K17" s="177">
        <f>'[84]9.1_FY 18'!$S$100</f>
        <v>7.7165130000000008</v>
      </c>
      <c r="L17" s="177">
        <f>'[84]9.1_FY 18'!$S$101</f>
        <v>7.015752</v>
      </c>
      <c r="M17" s="177">
        <f>'[84]9.1_FY 18'!$S$102</f>
        <v>6.6095410000000001</v>
      </c>
      <c r="N17" s="177">
        <f>'[84]9.1_FY 18'!$S$103</f>
        <v>7.7190440000000002</v>
      </c>
      <c r="O17" s="177">
        <f>'[84]9.1_FY 18'!$S$104</f>
        <v>5.1131720000000005</v>
      </c>
      <c r="P17" s="177">
        <f>'[84]9.1_FY 18'!$S$105</f>
        <v>6.3820459999999999</v>
      </c>
      <c r="Q17" s="177">
        <f>'[84]9.1_FY 18'!$S$106</f>
        <v>97.206478000000018</v>
      </c>
    </row>
    <row r="18" spans="2:17" x14ac:dyDescent="0.25">
      <c r="B18" s="175">
        <f t="shared" si="0"/>
        <v>10</v>
      </c>
      <c r="C18" s="180" t="s">
        <v>173</v>
      </c>
      <c r="D18" s="179" t="s">
        <v>170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2:17" x14ac:dyDescent="0.25">
      <c r="B19" s="175">
        <f t="shared" si="0"/>
        <v>11</v>
      </c>
      <c r="C19" s="178" t="s">
        <v>174</v>
      </c>
      <c r="D19" s="179" t="s">
        <v>175</v>
      </c>
      <c r="E19" s="177">
        <f>E23/E17*10</f>
        <v>0.37499999999999989</v>
      </c>
      <c r="F19" s="177">
        <f t="shared" ref="F19:Q19" si="1">F23/F17*10</f>
        <v>0.37499999999999989</v>
      </c>
      <c r="G19" s="177">
        <f t="shared" si="1"/>
        <v>0.375</v>
      </c>
      <c r="H19" s="177">
        <f t="shared" si="1"/>
        <v>0.37500000000000006</v>
      </c>
      <c r="I19" s="177">
        <f t="shared" si="1"/>
        <v>0.375</v>
      </c>
      <c r="J19" s="177">
        <f t="shared" si="1"/>
        <v>0.375</v>
      </c>
      <c r="K19" s="177">
        <f t="shared" si="1"/>
        <v>0.375</v>
      </c>
      <c r="L19" s="177">
        <f t="shared" si="1"/>
        <v>0.375</v>
      </c>
      <c r="M19" s="177">
        <f t="shared" si="1"/>
        <v>0.375</v>
      </c>
      <c r="N19" s="177">
        <f t="shared" si="1"/>
        <v>0.37500000000000006</v>
      </c>
      <c r="O19" s="177">
        <f t="shared" si="1"/>
        <v>0.375</v>
      </c>
      <c r="P19" s="177">
        <f t="shared" si="1"/>
        <v>0.37500000000000006</v>
      </c>
      <c r="Q19" s="177">
        <f t="shared" si="1"/>
        <v>0.375</v>
      </c>
    </row>
    <row r="20" spans="2:17" x14ac:dyDescent="0.25">
      <c r="B20" s="175">
        <f t="shared" si="0"/>
        <v>12</v>
      </c>
      <c r="C20" s="180" t="s">
        <v>176</v>
      </c>
      <c r="D20" s="179" t="s">
        <v>177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2:17" x14ac:dyDescent="0.25">
      <c r="B21" s="175">
        <f t="shared" si="0"/>
        <v>13</v>
      </c>
      <c r="C21" s="180" t="s">
        <v>178</v>
      </c>
      <c r="D21" s="179" t="s">
        <v>175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5">
      <c r="B22" s="175">
        <f t="shared" si="0"/>
        <v>14</v>
      </c>
      <c r="C22" s="178" t="s">
        <v>179</v>
      </c>
      <c r="D22" s="179" t="s">
        <v>177</v>
      </c>
      <c r="E22" s="177">
        <f>'[84]9.1_FY 18'!$S$124</f>
        <v>0.2175</v>
      </c>
      <c r="F22" s="177">
        <f>'[84]9.1_FY 18'!$S$125</f>
        <v>0.2175</v>
      </c>
      <c r="G22" s="177">
        <f>'[84]9.1_FY 18'!$S$126</f>
        <v>0.2175</v>
      </c>
      <c r="H22" s="177">
        <f>'[84]9.1_FY 18'!$S$127</f>
        <v>0.2175</v>
      </c>
      <c r="I22" s="177">
        <f>'[84]9.1_FY 18'!$S$128</f>
        <v>0.2175</v>
      </c>
      <c r="J22" s="177">
        <f>'[84]9.1_FY 18'!$S$129</f>
        <v>0.2175</v>
      </c>
      <c r="K22" s="177">
        <f>'[84]9.1_FY 18'!$S$130</f>
        <v>0.2175</v>
      </c>
      <c r="L22" s="177">
        <f>'[84]9.1_FY 18'!$S$131</f>
        <v>0.2175</v>
      </c>
      <c r="M22" s="177">
        <f>'[84]9.1_FY 18'!$S$132</f>
        <v>0.2175</v>
      </c>
      <c r="N22" s="177">
        <f>'[84]9.1_FY 18'!$S$133</f>
        <v>0.2175</v>
      </c>
      <c r="O22" s="177">
        <f>'[84]9.1_FY 18'!$S$134</f>
        <v>0.2175</v>
      </c>
      <c r="P22" s="177">
        <f>'[84]9.1_FY 18'!$S$135</f>
        <v>0.2175</v>
      </c>
      <c r="Q22" s="177">
        <f>'[84]9.1_FY 18'!$S$136</f>
        <v>2.6099999999999994</v>
      </c>
    </row>
    <row r="23" spans="2:17" x14ac:dyDescent="0.25">
      <c r="B23" s="175">
        <f t="shared" si="0"/>
        <v>15</v>
      </c>
      <c r="C23" s="178" t="s">
        <v>180</v>
      </c>
      <c r="D23" s="179" t="s">
        <v>177</v>
      </c>
      <c r="E23" s="177">
        <f>'[84]9.1_FY 18'!$S$139</f>
        <v>0.22683457499999998</v>
      </c>
      <c r="F23" s="177">
        <f>'[84]9.1_FY 18'!$S$140</f>
        <v>0.25285458749999995</v>
      </c>
      <c r="G23" s="177">
        <f>'[84]9.1_FY 18'!$S$141</f>
        <v>0.31549248749999997</v>
      </c>
      <c r="H23" s="177">
        <f>'[84]9.1_FY 18'!$S$142</f>
        <v>0.49600248750000003</v>
      </c>
      <c r="I23" s="177">
        <f>'[84]9.1_FY 18'!$S$143</f>
        <v>0.4645039125</v>
      </c>
      <c r="J23" s="177">
        <f>'[84]9.1_FY 18'!$S$144</f>
        <v>0.36870232499999994</v>
      </c>
      <c r="K23" s="177">
        <f>'[84]9.1_FY 18'!$S$145</f>
        <v>0.28936923750000004</v>
      </c>
      <c r="L23" s="177">
        <f>'[84]9.1_FY 18'!$S$146</f>
        <v>0.26309070000000001</v>
      </c>
      <c r="M23" s="177">
        <f>'[84]9.1_FY 18'!$S$147</f>
        <v>0.24785778749999998</v>
      </c>
      <c r="N23" s="177">
        <f>'[84]9.1_FY 18'!$S$148</f>
        <v>0.28946415000000003</v>
      </c>
      <c r="O23" s="177">
        <f>'[84]9.1_FY 18'!$S$149</f>
        <v>0.19174395</v>
      </c>
      <c r="P23" s="177">
        <f>'[84]9.1_FY 18'!$S$150</f>
        <v>0.23932672500000002</v>
      </c>
      <c r="Q23" s="177">
        <f>'[84]9.1_FY 18'!$S$151</f>
        <v>3.6452429250000002</v>
      </c>
    </row>
    <row r="24" spans="2:17" x14ac:dyDescent="0.25">
      <c r="B24" s="175">
        <f t="shared" si="0"/>
        <v>16</v>
      </c>
      <c r="C24" s="180" t="s">
        <v>181</v>
      </c>
      <c r="D24" s="179" t="s">
        <v>177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2:17" x14ac:dyDescent="0.25">
      <c r="B25" s="175">
        <f t="shared" si="0"/>
        <v>17</v>
      </c>
      <c r="C25" s="178" t="s">
        <v>182</v>
      </c>
      <c r="D25" s="179" t="s">
        <v>177</v>
      </c>
      <c r="E25" s="177">
        <f>'[84]9.1_FY 18'!$S$183</f>
        <v>0</v>
      </c>
      <c r="F25" s="177">
        <f>'[84]9.1_FY 18'!$S$184</f>
        <v>0</v>
      </c>
      <c r="G25" s="177">
        <f>'[84]9.1_FY 18'!$S$185</f>
        <v>0</v>
      </c>
      <c r="H25" s="177">
        <f>'[84]9.1_FY 18'!$S$186</f>
        <v>0</v>
      </c>
      <c r="I25" s="177">
        <f>'[84]9.1_FY 18'!$S$187</f>
        <v>0</v>
      </c>
      <c r="J25" s="177">
        <f>'[84]9.1_FY 18'!$S$188</f>
        <v>0</v>
      </c>
      <c r="K25" s="177">
        <f>'[84]9.1_FY 18'!$S$189</f>
        <v>0</v>
      </c>
      <c r="L25" s="177">
        <f>'[84]9.1_FY 18'!$S$190</f>
        <v>0</v>
      </c>
      <c r="M25" s="177">
        <f>'[84]9.1_FY 18'!$S$191</f>
        <v>0</v>
      </c>
      <c r="N25" s="177">
        <f>'[84]9.1_FY 18'!$S$192</f>
        <v>0</v>
      </c>
      <c r="O25" s="177">
        <f>'[84]9.1_FY 18'!$S$193</f>
        <v>0</v>
      </c>
      <c r="P25" s="177">
        <f>'[84]9.1_FY 18'!$S$194</f>
        <v>0</v>
      </c>
      <c r="Q25" s="177">
        <f>'[84]9.1_FY 18'!$S$195</f>
        <v>0</v>
      </c>
    </row>
    <row r="26" spans="2:17" x14ac:dyDescent="0.25">
      <c r="B26" s="175">
        <f t="shared" si="0"/>
        <v>18</v>
      </c>
      <c r="C26" s="182" t="s">
        <v>183</v>
      </c>
      <c r="D26" s="179" t="s">
        <v>177</v>
      </c>
      <c r="E26" s="183">
        <f>SUM(E22:E25)</f>
        <v>0.44433457499999995</v>
      </c>
      <c r="F26" s="183">
        <f t="shared" ref="F26:Q26" si="2">SUM(F22:F25)</f>
        <v>0.47035458749999992</v>
      </c>
      <c r="G26" s="183">
        <f t="shared" si="2"/>
        <v>0.53299248749999995</v>
      </c>
      <c r="H26" s="183">
        <f t="shared" si="2"/>
        <v>0.7135024875</v>
      </c>
      <c r="I26" s="183">
        <f t="shared" si="2"/>
        <v>0.68200391250000003</v>
      </c>
      <c r="J26" s="183">
        <f t="shared" si="2"/>
        <v>0.58620232499999991</v>
      </c>
      <c r="K26" s="183">
        <f t="shared" si="2"/>
        <v>0.50686923750000001</v>
      </c>
      <c r="L26" s="183">
        <f t="shared" si="2"/>
        <v>0.48059070000000004</v>
      </c>
      <c r="M26" s="183">
        <f t="shared" si="2"/>
        <v>0.46535778750000001</v>
      </c>
      <c r="N26" s="183">
        <f t="shared" si="2"/>
        <v>0.50696415000000006</v>
      </c>
      <c r="O26" s="183">
        <f t="shared" si="2"/>
        <v>0.40924395000000002</v>
      </c>
      <c r="P26" s="183">
        <f t="shared" si="2"/>
        <v>0.45682672499999999</v>
      </c>
      <c r="Q26" s="183">
        <f t="shared" si="2"/>
        <v>6.2552429249999992</v>
      </c>
    </row>
    <row r="27" spans="2:17" x14ac:dyDescent="0.25">
      <c r="B27" s="175">
        <f t="shared" si="0"/>
        <v>19</v>
      </c>
      <c r="C27" s="184" t="s">
        <v>191</v>
      </c>
      <c r="D27" s="179"/>
      <c r="E27" s="177">
        <f>'[84]9.1_FY 18'!$S$169</f>
        <v>0.220000264</v>
      </c>
      <c r="F27" s="177">
        <f>'[84]9.1_FY 18'!$S$170</f>
        <v>0.220000264</v>
      </c>
      <c r="G27" s="177">
        <f>'[84]9.1_FY 18'!$S$171</f>
        <v>0.220000264</v>
      </c>
      <c r="H27" s="177">
        <f>'[84]9.1_FY 18'!$S$172</f>
        <v>0.220000264</v>
      </c>
      <c r="I27" s="177">
        <f>'[84]9.1_FY 18'!$S$173</f>
        <v>0.220000264</v>
      </c>
      <c r="J27" s="177">
        <f>'[84]9.1_FY 18'!$S$174</f>
        <v>0.220000264</v>
      </c>
      <c r="K27" s="177">
        <f>'[84]9.1_FY 18'!$S$175</f>
        <v>0.220000264</v>
      </c>
      <c r="L27" s="177">
        <f>'[84]9.1_FY 18'!$S$176</f>
        <v>0.220000264</v>
      </c>
      <c r="M27" s="177">
        <f>'[84]9.1_FY 18'!$S$177</f>
        <v>0.220000264</v>
      </c>
      <c r="N27" s="177">
        <f>'[84]9.1_FY 18'!$S$178</f>
        <v>0.220000264</v>
      </c>
      <c r="O27" s="177">
        <f>'[84]9.1_FY 18'!$S$179</f>
        <v>0.220000264</v>
      </c>
      <c r="P27" s="177">
        <f>'[84]9.1_FY 18'!$S$180</f>
        <v>0.220000264</v>
      </c>
      <c r="Q27" s="177">
        <f>'[84]9.1_FY 18'!$S$181</f>
        <v>2.6400031679999998</v>
      </c>
    </row>
    <row r="28" spans="2:17" x14ac:dyDescent="0.25">
      <c r="B28" s="175"/>
      <c r="C28" s="178" t="s">
        <v>185</v>
      </c>
      <c r="D28" s="179" t="s">
        <v>177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83"/>
    </row>
    <row r="29" spans="2:17" x14ac:dyDescent="0.25">
      <c r="B29" s="179">
        <f>B27+1</f>
        <v>20</v>
      </c>
      <c r="C29" s="185" t="s">
        <v>186</v>
      </c>
      <c r="D29" s="179" t="s">
        <v>177</v>
      </c>
      <c r="E29" s="183">
        <f>SUM(E26:E28)</f>
        <v>0.6643348389999999</v>
      </c>
      <c r="F29" s="183">
        <f t="shared" ref="F29:Q29" si="3">SUM(F26:F28)</f>
        <v>0.69035485149999998</v>
      </c>
      <c r="G29" s="183">
        <f t="shared" si="3"/>
        <v>0.75299275149999989</v>
      </c>
      <c r="H29" s="183">
        <f t="shared" si="3"/>
        <v>0.93350275150000006</v>
      </c>
      <c r="I29" s="183">
        <f t="shared" si="3"/>
        <v>0.90200417649999998</v>
      </c>
      <c r="J29" s="183">
        <f t="shared" si="3"/>
        <v>0.80620258899999997</v>
      </c>
      <c r="K29" s="183">
        <f t="shared" si="3"/>
        <v>0.72686950149999996</v>
      </c>
      <c r="L29" s="183">
        <f t="shared" si="3"/>
        <v>0.70059096400000009</v>
      </c>
      <c r="M29" s="183">
        <f t="shared" si="3"/>
        <v>0.68535805149999995</v>
      </c>
      <c r="N29" s="183">
        <f t="shared" si="3"/>
        <v>0.726964414</v>
      </c>
      <c r="O29" s="183">
        <f t="shared" si="3"/>
        <v>0.62924421400000008</v>
      </c>
      <c r="P29" s="183">
        <f t="shared" si="3"/>
        <v>0.67682698900000005</v>
      </c>
      <c r="Q29" s="183">
        <f t="shared" si="3"/>
        <v>8.895246092999999</v>
      </c>
    </row>
    <row r="30" spans="2:17" x14ac:dyDescent="0.25">
      <c r="B30" s="179">
        <f>B29+1</f>
        <v>21</v>
      </c>
      <c r="C30" s="185" t="s">
        <v>187</v>
      </c>
      <c r="D30" s="179" t="s">
        <v>177</v>
      </c>
      <c r="E30" s="183">
        <f>E29</f>
        <v>0.6643348389999999</v>
      </c>
      <c r="F30" s="183">
        <f t="shared" ref="F30:Q30" si="4">F29</f>
        <v>0.69035485149999998</v>
      </c>
      <c r="G30" s="183">
        <f t="shared" si="4"/>
        <v>0.75299275149999989</v>
      </c>
      <c r="H30" s="183">
        <f t="shared" si="4"/>
        <v>0.93350275150000006</v>
      </c>
      <c r="I30" s="183">
        <f t="shared" si="4"/>
        <v>0.90200417649999998</v>
      </c>
      <c r="J30" s="183">
        <f t="shared" si="4"/>
        <v>0.80620258899999997</v>
      </c>
      <c r="K30" s="183">
        <f t="shared" si="4"/>
        <v>0.72686950149999996</v>
      </c>
      <c r="L30" s="183">
        <f t="shared" si="4"/>
        <v>0.70059096400000009</v>
      </c>
      <c r="M30" s="183">
        <f t="shared" si="4"/>
        <v>0.68535805149999995</v>
      </c>
      <c r="N30" s="183">
        <f t="shared" si="4"/>
        <v>0.726964414</v>
      </c>
      <c r="O30" s="183">
        <f t="shared" si="4"/>
        <v>0.62924421400000008</v>
      </c>
      <c r="P30" s="183">
        <f t="shared" si="4"/>
        <v>0.67682698900000005</v>
      </c>
      <c r="Q30" s="183">
        <f t="shared" si="4"/>
        <v>8.895246092999999</v>
      </c>
    </row>
    <row r="32" spans="2:17" x14ac:dyDescent="0.25">
      <c r="B32" s="169" t="s">
        <v>188</v>
      </c>
    </row>
    <row r="33" spans="2:17" x14ac:dyDescent="0.25">
      <c r="B33" s="169" t="s">
        <v>147</v>
      </c>
    </row>
    <row r="34" spans="2:17" ht="25.5" x14ac:dyDescent="0.25">
      <c r="B34" s="170" t="s">
        <v>10</v>
      </c>
      <c r="C34" s="170" t="s">
        <v>148</v>
      </c>
      <c r="D34" s="170" t="s">
        <v>149</v>
      </c>
      <c r="E34" s="172" t="s">
        <v>150</v>
      </c>
      <c r="F34" s="172" t="s">
        <v>151</v>
      </c>
      <c r="G34" s="173" t="s">
        <v>152</v>
      </c>
      <c r="H34" s="173" t="s">
        <v>153</v>
      </c>
      <c r="I34" s="173" t="s">
        <v>154</v>
      </c>
      <c r="J34" s="173" t="s">
        <v>155</v>
      </c>
      <c r="K34" s="173" t="s">
        <v>156</v>
      </c>
      <c r="L34" s="173" t="s">
        <v>157</v>
      </c>
      <c r="M34" s="173" t="s">
        <v>158</v>
      </c>
      <c r="N34" s="173" t="s">
        <v>159</v>
      </c>
      <c r="O34" s="173" t="s">
        <v>160</v>
      </c>
      <c r="P34" s="173" t="s">
        <v>161</v>
      </c>
      <c r="Q34" s="174" t="s">
        <v>6</v>
      </c>
    </row>
    <row r="35" spans="2:17" x14ac:dyDescent="0.25">
      <c r="B35" s="175">
        <v>1</v>
      </c>
      <c r="C35" s="176" t="s">
        <v>162</v>
      </c>
      <c r="D35" s="175" t="s">
        <v>163</v>
      </c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</row>
    <row r="36" spans="2:17" x14ac:dyDescent="0.25">
      <c r="B36" s="175">
        <f>B35+1</f>
        <v>2</v>
      </c>
      <c r="C36" s="176" t="s">
        <v>164</v>
      </c>
      <c r="D36" s="175" t="s">
        <v>163</v>
      </c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</row>
    <row r="37" spans="2:17" x14ac:dyDescent="0.25">
      <c r="B37" s="175">
        <f>B36+1</f>
        <v>3</v>
      </c>
      <c r="C37" s="176" t="s">
        <v>165</v>
      </c>
      <c r="D37" s="175" t="s">
        <v>163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</row>
    <row r="38" spans="2:17" x14ac:dyDescent="0.25">
      <c r="B38" s="175">
        <f t="shared" ref="B38:B53" si="5">B37+1</f>
        <v>4</v>
      </c>
      <c r="C38" s="176" t="s">
        <v>166</v>
      </c>
      <c r="D38" s="175" t="s">
        <v>163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</row>
    <row r="39" spans="2:17" x14ac:dyDescent="0.25">
      <c r="B39" s="175">
        <f t="shared" si="5"/>
        <v>5</v>
      </c>
      <c r="C39" s="176" t="s">
        <v>167</v>
      </c>
      <c r="D39" s="175" t="s">
        <v>163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</row>
    <row r="40" spans="2:17" x14ac:dyDescent="0.25">
      <c r="B40" s="175">
        <f t="shared" si="5"/>
        <v>6</v>
      </c>
      <c r="C40" s="176" t="s">
        <v>168</v>
      </c>
      <c r="D40" s="175" t="s">
        <v>163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</row>
    <row r="41" spans="2:17" x14ac:dyDescent="0.25">
      <c r="B41" s="175">
        <f t="shared" si="5"/>
        <v>7</v>
      </c>
      <c r="C41" s="178" t="s">
        <v>169</v>
      </c>
      <c r="D41" s="179" t="s">
        <v>170</v>
      </c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</row>
    <row r="42" spans="2:17" x14ac:dyDescent="0.25">
      <c r="B42" s="175">
        <f t="shared" si="5"/>
        <v>8</v>
      </c>
      <c r="C42" s="178" t="s">
        <v>171</v>
      </c>
      <c r="D42" s="179" t="s">
        <v>170</v>
      </c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</row>
    <row r="43" spans="2:17" x14ac:dyDescent="0.25">
      <c r="B43" s="175">
        <f t="shared" si="5"/>
        <v>9</v>
      </c>
      <c r="C43" s="178" t="s">
        <v>172</v>
      </c>
      <c r="D43" s="179" t="s">
        <v>170</v>
      </c>
      <c r="E43" s="177">
        <f>'[84]9.1_FY 19'!$S$94</f>
        <v>7.5032990000000002</v>
      </c>
      <c r="F43" s="177">
        <f>'[84]9.1_FY 19'!$S$95</f>
        <v>8.9038540000000008</v>
      </c>
      <c r="G43" s="177">
        <f>'[84]9.1_FY 19'!$S$96</f>
        <v>6.5695399999999999</v>
      </c>
      <c r="H43" s="177">
        <f>'[84]9.1_FY 19'!$S$97</f>
        <v>13.442902</v>
      </c>
      <c r="I43" s="177">
        <f>'[84]9.1_FY 19'!$S$98</f>
        <v>13.120467</v>
      </c>
      <c r="J43" s="177">
        <f>'[84]9.1_FY 19'!$S$99</f>
        <v>9.2669910000000009</v>
      </c>
      <c r="K43" s="177">
        <f>'[84]9.1_FY 19'!$S$100</f>
        <v>6.5786300000000004</v>
      </c>
      <c r="L43" s="177">
        <f>'[84]9.1_FY 19'!$S$101</f>
        <v>4.6201920000000003</v>
      </c>
      <c r="M43" s="177">
        <f>'[84]9.1_FY 19'!$S$102</f>
        <v>5.0736970000000001</v>
      </c>
      <c r="N43" s="177">
        <f>'[84]9.1_FY 19'!$S$103</f>
        <v>6.4051649999999993</v>
      </c>
      <c r="O43" s="177">
        <f>'[84]9.1_FY 19'!$S$104</f>
        <v>4.939845</v>
      </c>
      <c r="P43" s="177">
        <f>'[84]9.1_FY 19'!$S$105</f>
        <v>8.0818200000000004</v>
      </c>
      <c r="Q43" s="177">
        <f>'[84]9.1_FY 19'!$S$106</f>
        <v>94.506402000000008</v>
      </c>
    </row>
    <row r="44" spans="2:17" x14ac:dyDescent="0.25">
      <c r="B44" s="175">
        <f t="shared" si="5"/>
        <v>10</v>
      </c>
      <c r="C44" s="180" t="s">
        <v>173</v>
      </c>
      <c r="D44" s="179" t="s">
        <v>170</v>
      </c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</row>
    <row r="45" spans="2:17" x14ac:dyDescent="0.25">
      <c r="B45" s="175">
        <f t="shared" si="5"/>
        <v>11</v>
      </c>
      <c r="C45" s="178" t="s">
        <v>174</v>
      </c>
      <c r="D45" s="179" t="s">
        <v>175</v>
      </c>
      <c r="E45" s="177">
        <f>E49/E43*10</f>
        <v>0.36399999999999999</v>
      </c>
      <c r="F45" s="177">
        <f t="shared" ref="F45:Q45" si="6">F49/F43*10</f>
        <v>0.36399999999999993</v>
      </c>
      <c r="G45" s="177">
        <f t="shared" si="6"/>
        <v>0.36399999999999993</v>
      </c>
      <c r="H45" s="177">
        <f t="shared" si="6"/>
        <v>0.36399999999999999</v>
      </c>
      <c r="I45" s="177">
        <f t="shared" si="6"/>
        <v>0.36399999999999999</v>
      </c>
      <c r="J45" s="177">
        <f t="shared" si="6"/>
        <v>0.28800000000000003</v>
      </c>
      <c r="K45" s="177">
        <f t="shared" si="6"/>
        <v>0.28799999999999998</v>
      </c>
      <c r="L45" s="177">
        <f t="shared" si="6"/>
        <v>0.28799999999999992</v>
      </c>
      <c r="M45" s="177">
        <f t="shared" si="6"/>
        <v>0.28799999999999998</v>
      </c>
      <c r="N45" s="177">
        <f t="shared" si="6"/>
        <v>0.28799999999999998</v>
      </c>
      <c r="O45" s="177">
        <f t="shared" si="6"/>
        <v>0.28799999999999998</v>
      </c>
      <c r="P45" s="177">
        <f t="shared" si="6"/>
        <v>0.28799999999999998</v>
      </c>
      <c r="Q45" s="177">
        <f t="shared" si="6"/>
        <v>0.32783904404698416</v>
      </c>
    </row>
    <row r="46" spans="2:17" x14ac:dyDescent="0.25">
      <c r="B46" s="175">
        <f t="shared" si="5"/>
        <v>12</v>
      </c>
      <c r="C46" s="180" t="s">
        <v>176</v>
      </c>
      <c r="D46" s="179" t="s">
        <v>177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</row>
    <row r="47" spans="2:17" x14ac:dyDescent="0.25">
      <c r="B47" s="175">
        <f t="shared" si="5"/>
        <v>13</v>
      </c>
      <c r="C47" s="180" t="s">
        <v>178</v>
      </c>
      <c r="D47" s="179" t="s">
        <v>175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5">
      <c r="B48" s="175">
        <f t="shared" si="5"/>
        <v>14</v>
      </c>
      <c r="C48" s="178" t="s">
        <v>179</v>
      </c>
      <c r="D48" s="179" t="s">
        <v>177</v>
      </c>
      <c r="E48" s="177">
        <f>'[84]9.1_FY 19'!$S$124</f>
        <v>0.14521729999999999</v>
      </c>
      <c r="F48" s="177">
        <f>'[84]9.1_FY 19'!$S$125</f>
        <v>0.2312842</v>
      </c>
      <c r="G48" s="177">
        <f>'[84]9.1_FY 19'!$S$126</f>
        <v>0.23379069999999999</v>
      </c>
      <c r="H48" s="177">
        <f>'[84]9.1_FY 19'!$S$127</f>
        <v>0.23175270000000001</v>
      </c>
      <c r="I48" s="177">
        <f>'[84]9.1_FY 19'!$S$128</f>
        <v>0.22798110000000002</v>
      </c>
      <c r="J48" s="177">
        <f>'[84]9.1_FY 19'!$S$129</f>
        <v>0.18518519999999999</v>
      </c>
      <c r="K48" s="177">
        <f>'[84]9.1_FY 19'!$S$130</f>
        <v>0.18296299999999999</v>
      </c>
      <c r="L48" s="177">
        <f>'[84]9.1_FY 19'!$S$131</f>
        <v>0.18518519999999999</v>
      </c>
      <c r="M48" s="177">
        <f>'[84]9.1_FY 19'!$S$132</f>
        <v>0.18518519999999999</v>
      </c>
      <c r="N48" s="177">
        <f>'[84]9.1_FY 19'!$S$133</f>
        <v>0.185</v>
      </c>
      <c r="O48" s="177">
        <f>'[84]9.1_FY 19'!$S$134</f>
        <v>0.18516670000000002</v>
      </c>
      <c r="P48" s="177">
        <f>'[84]9.1_FY 19'!$S$135</f>
        <v>0.18014810000000001</v>
      </c>
      <c r="Q48" s="177">
        <f>'[84]9.1_FY 19'!$S$136</f>
        <v>2.3588594000000001</v>
      </c>
    </row>
    <row r="49" spans="2:17" x14ac:dyDescent="0.25">
      <c r="B49" s="175">
        <f t="shared" si="5"/>
        <v>15</v>
      </c>
      <c r="C49" s="178" t="s">
        <v>180</v>
      </c>
      <c r="D49" s="179" t="s">
        <v>177</v>
      </c>
      <c r="E49" s="177">
        <f>'[84]9.1_FY 19'!$S$139</f>
        <v>0.27312008360000001</v>
      </c>
      <c r="F49" s="177">
        <f>'[84]9.1_FY 19'!$S$140</f>
        <v>0.32410028559999998</v>
      </c>
      <c r="G49" s="177">
        <f>'[84]9.1_FY 19'!$S$141</f>
        <v>0.23913125599999996</v>
      </c>
      <c r="H49" s="177">
        <f>'[84]9.1_FY 19'!$S$142</f>
        <v>0.48932163280000007</v>
      </c>
      <c r="I49" s="177">
        <f>'[84]9.1_FY 19'!$S$143</f>
        <v>0.47758499880000005</v>
      </c>
      <c r="J49" s="177">
        <f>'[84]9.1_FY 19'!$S$144</f>
        <v>0.26688934080000004</v>
      </c>
      <c r="K49" s="177">
        <f>'[84]9.1_FY 19'!$S$145</f>
        <v>0.18946454400000001</v>
      </c>
      <c r="L49" s="177">
        <f>'[84]9.1_FY 19'!$S$146</f>
        <v>0.13306152959999998</v>
      </c>
      <c r="M49" s="177">
        <f>'[84]9.1_FY 19'!$S$147</f>
        <v>0.1461224736</v>
      </c>
      <c r="N49" s="177">
        <f>'[84]9.1_FY 19'!$S$148</f>
        <v>0.18446875199999999</v>
      </c>
      <c r="O49" s="177">
        <f>'[84]9.1_FY 19'!$S$149</f>
        <v>0.14226753599999997</v>
      </c>
      <c r="P49" s="177">
        <f>'[84]9.1_FY 19'!$S$150</f>
        <v>0.23275641599999999</v>
      </c>
      <c r="Q49" s="177">
        <f>'[84]9.1_FY 19'!$S$151</f>
        <v>3.0982888487999998</v>
      </c>
    </row>
    <row r="50" spans="2:17" x14ac:dyDescent="0.25">
      <c r="B50" s="175">
        <f t="shared" si="5"/>
        <v>16</v>
      </c>
      <c r="C50" s="180" t="s">
        <v>181</v>
      </c>
      <c r="D50" s="179" t="s">
        <v>177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</row>
    <row r="51" spans="2:17" x14ac:dyDescent="0.25">
      <c r="B51" s="175">
        <f t="shared" si="5"/>
        <v>17</v>
      </c>
      <c r="C51" s="178" t="s">
        <v>182</v>
      </c>
      <c r="D51" s="179" t="s">
        <v>177</v>
      </c>
      <c r="E51" s="177">
        <f>'[84]9.1_FY 19'!$S$183</f>
        <v>0</v>
      </c>
      <c r="F51" s="177">
        <f>'[84]9.1_FY 19'!$S$184</f>
        <v>0</v>
      </c>
      <c r="G51" s="177">
        <f>'[84]9.1_FY 19'!$S$185</f>
        <v>0</v>
      </c>
      <c r="H51" s="177">
        <f>'[84]9.1_FY 19'!$S$186</f>
        <v>0</v>
      </c>
      <c r="I51" s="177">
        <f>'[84]9.1_FY 19'!$S$187</f>
        <v>0</v>
      </c>
      <c r="J51" s="177">
        <f>'[84]9.1_FY 19'!$S$188</f>
        <v>0</v>
      </c>
      <c r="K51" s="177">
        <f>'[84]9.1_FY 19'!$S$189</f>
        <v>0</v>
      </c>
      <c r="L51" s="177">
        <f>'[84]9.1_FY 19'!$S$190</f>
        <v>0</v>
      </c>
      <c r="M51" s="177">
        <f>'[84]9.1_FY 19'!$S$191</f>
        <v>0</v>
      </c>
      <c r="N51" s="177">
        <f>'[84]9.1_FY 19'!$S$192</f>
        <v>0</v>
      </c>
      <c r="O51" s="177">
        <f>'[84]9.1_FY 19'!$S$193</f>
        <v>0</v>
      </c>
      <c r="P51" s="177">
        <f>'[84]9.1_FY 19'!$S$194</f>
        <v>0</v>
      </c>
      <c r="Q51" s="177">
        <f>'[84]9.1_FY 19'!$S$195</f>
        <v>0</v>
      </c>
    </row>
    <row r="52" spans="2:17" x14ac:dyDescent="0.25">
      <c r="B52" s="175">
        <f t="shared" si="5"/>
        <v>18</v>
      </c>
      <c r="C52" s="182" t="s">
        <v>183</v>
      </c>
      <c r="D52" s="179" t="s">
        <v>177</v>
      </c>
      <c r="E52" s="183">
        <f>SUM(E48:E51)</f>
        <v>0.4183373836</v>
      </c>
      <c r="F52" s="183">
        <f t="shared" ref="F52:Q52" si="7">SUM(F48:F51)</f>
        <v>0.55538448559999998</v>
      </c>
      <c r="G52" s="183">
        <f t="shared" si="7"/>
        <v>0.47292195599999998</v>
      </c>
      <c r="H52" s="183">
        <f t="shared" si="7"/>
        <v>0.72107433280000011</v>
      </c>
      <c r="I52" s="183">
        <f t="shared" si="7"/>
        <v>0.7055660988000001</v>
      </c>
      <c r="J52" s="183">
        <f t="shared" si="7"/>
        <v>0.45207454080000004</v>
      </c>
      <c r="K52" s="183">
        <f t="shared" si="7"/>
        <v>0.372427544</v>
      </c>
      <c r="L52" s="183">
        <f t="shared" si="7"/>
        <v>0.3182467296</v>
      </c>
      <c r="M52" s="183">
        <f t="shared" si="7"/>
        <v>0.33130767360000002</v>
      </c>
      <c r="N52" s="183">
        <f t="shared" si="7"/>
        <v>0.36946875199999996</v>
      </c>
      <c r="O52" s="183">
        <f t="shared" si="7"/>
        <v>0.32743423599999999</v>
      </c>
      <c r="P52" s="183">
        <f t="shared" si="7"/>
        <v>0.412904516</v>
      </c>
      <c r="Q52" s="183">
        <f t="shared" si="7"/>
        <v>5.4571482487999994</v>
      </c>
    </row>
    <row r="53" spans="2:17" x14ac:dyDescent="0.25">
      <c r="B53" s="175">
        <f t="shared" si="5"/>
        <v>19</v>
      </c>
      <c r="C53" s="188" t="s">
        <v>184</v>
      </c>
      <c r="D53" s="179"/>
      <c r="E53" s="177">
        <f>'[84]9.1_FY 19'!$S$169</f>
        <v>0.23596083333333331</v>
      </c>
      <c r="F53" s="177">
        <f>'[84]9.1_FY 19'!$S$170</f>
        <v>0.23596083333333331</v>
      </c>
      <c r="G53" s="177">
        <f>'[84]9.1_FY 19'!$S$171</f>
        <v>0.23596083333333331</v>
      </c>
      <c r="H53" s="177">
        <f>'[84]9.1_FY 19'!$S$172</f>
        <v>0.23596083333333331</v>
      </c>
      <c r="I53" s="177">
        <f>'[84]9.1_FY 19'!$S$173</f>
        <v>0.23596083333333331</v>
      </c>
      <c r="J53" s="177">
        <f>'[84]9.1_FY 19'!$S$174</f>
        <v>0.23596083333333331</v>
      </c>
      <c r="K53" s="177">
        <f>'[84]9.1_FY 19'!$S$175</f>
        <v>0.23596083333333331</v>
      </c>
      <c r="L53" s="177">
        <f>'[84]9.1_FY 19'!$S$176</f>
        <v>0.23596083333333331</v>
      </c>
      <c r="M53" s="177">
        <f>'[84]9.1_FY 19'!$S$177</f>
        <v>0.23596083333333331</v>
      </c>
      <c r="N53" s="177">
        <f>'[84]9.1_FY 19'!$S$178</f>
        <v>0.23596083333333331</v>
      </c>
      <c r="O53" s="177">
        <f>'[84]9.1_FY 19'!$S$179</f>
        <v>0.23596083333333331</v>
      </c>
      <c r="P53" s="177">
        <f>'[84]9.1_FY 19'!$S$180</f>
        <v>0.23596083333333331</v>
      </c>
      <c r="Q53" s="177">
        <f>'[84]9.1_FY 19'!$S$181</f>
        <v>2.8315300000000003</v>
      </c>
    </row>
    <row r="54" spans="2:17" x14ac:dyDescent="0.25">
      <c r="B54" s="175"/>
      <c r="C54" s="178" t="s">
        <v>185</v>
      </c>
      <c r="D54" s="179" t="s">
        <v>177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83"/>
    </row>
    <row r="55" spans="2:17" x14ac:dyDescent="0.25">
      <c r="B55" s="179">
        <f>B53+1</f>
        <v>20</v>
      </c>
      <c r="C55" s="185" t="s">
        <v>186</v>
      </c>
      <c r="D55" s="179" t="s">
        <v>177</v>
      </c>
      <c r="E55" s="183">
        <f>SUM(E52:E54)</f>
        <v>0.65429821693333334</v>
      </c>
      <c r="F55" s="183">
        <f t="shared" ref="F55:Q55" si="8">SUM(F52:F54)</f>
        <v>0.79134531893333326</v>
      </c>
      <c r="G55" s="183">
        <f t="shared" si="8"/>
        <v>0.70888278933333326</v>
      </c>
      <c r="H55" s="183">
        <f t="shared" si="8"/>
        <v>0.95703516613333339</v>
      </c>
      <c r="I55" s="183">
        <f t="shared" si="8"/>
        <v>0.94152693213333338</v>
      </c>
      <c r="J55" s="183">
        <f t="shared" si="8"/>
        <v>0.68803537413333338</v>
      </c>
      <c r="K55" s="183">
        <f t="shared" si="8"/>
        <v>0.60838837733333329</v>
      </c>
      <c r="L55" s="183">
        <f t="shared" si="8"/>
        <v>0.55420756293333329</v>
      </c>
      <c r="M55" s="183">
        <f t="shared" si="8"/>
        <v>0.56726850693333331</v>
      </c>
      <c r="N55" s="183">
        <f t="shared" si="8"/>
        <v>0.60542958533333324</v>
      </c>
      <c r="O55" s="183">
        <f t="shared" si="8"/>
        <v>0.56339506933333328</v>
      </c>
      <c r="P55" s="183">
        <f t="shared" si="8"/>
        <v>0.64886534933333329</v>
      </c>
      <c r="Q55" s="183">
        <f t="shared" si="8"/>
        <v>8.2886782488000001</v>
      </c>
    </row>
    <row r="56" spans="2:17" x14ac:dyDescent="0.25">
      <c r="B56" s="179">
        <f>B55+1</f>
        <v>21</v>
      </c>
      <c r="C56" s="185" t="s">
        <v>187</v>
      </c>
      <c r="D56" s="179" t="s">
        <v>177</v>
      </c>
      <c r="E56" s="183">
        <f>E55</f>
        <v>0.65429821693333334</v>
      </c>
      <c r="F56" s="183">
        <f t="shared" ref="F56:Q56" si="9">F55</f>
        <v>0.79134531893333326</v>
      </c>
      <c r="G56" s="183">
        <f t="shared" si="9"/>
        <v>0.70888278933333326</v>
      </c>
      <c r="H56" s="183">
        <f t="shared" si="9"/>
        <v>0.95703516613333339</v>
      </c>
      <c r="I56" s="183">
        <f t="shared" si="9"/>
        <v>0.94152693213333338</v>
      </c>
      <c r="J56" s="183">
        <f t="shared" si="9"/>
        <v>0.68803537413333338</v>
      </c>
      <c r="K56" s="183">
        <f t="shared" si="9"/>
        <v>0.60838837733333329</v>
      </c>
      <c r="L56" s="183">
        <f t="shared" si="9"/>
        <v>0.55420756293333329</v>
      </c>
      <c r="M56" s="183">
        <f t="shared" si="9"/>
        <v>0.56726850693333331</v>
      </c>
      <c r="N56" s="183">
        <f t="shared" si="9"/>
        <v>0.60542958533333324</v>
      </c>
      <c r="O56" s="183">
        <f t="shared" si="9"/>
        <v>0.56339506933333328</v>
      </c>
      <c r="P56" s="183">
        <f t="shared" si="9"/>
        <v>0.64886534933333329</v>
      </c>
      <c r="Q56" s="183">
        <f t="shared" si="9"/>
        <v>8.2886782488000001</v>
      </c>
    </row>
    <row r="59" spans="2:17" ht="14.25" x14ac:dyDescent="0.2">
      <c r="C59" s="186" t="s">
        <v>189</v>
      </c>
      <c r="D59" s="186"/>
    </row>
    <row r="60" spans="2:17" ht="15" x14ac:dyDescent="0.25">
      <c r="C60" s="187" t="s">
        <v>190</v>
      </c>
      <c r="D60" s="187"/>
    </row>
  </sheetData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0"/>
  <sheetViews>
    <sheetView showGridLines="0" view="pageBreakPreview" topLeftCell="A16" zoomScale="90" zoomScaleNormal="80" zoomScaleSheetLayoutView="90" workbookViewId="0">
      <selection activeCell="Q23" sqref="Q23"/>
    </sheetView>
  </sheetViews>
  <sheetFormatPr defaultColWidth="9.140625" defaultRowHeight="12.75" x14ac:dyDescent="0.25"/>
  <cols>
    <col min="1" max="1" width="9.140625" style="168"/>
    <col min="2" max="2" width="5" style="168" customWidth="1"/>
    <col min="3" max="3" width="38.140625" style="168" customWidth="1"/>
    <col min="4" max="4" width="16.140625" style="168" customWidth="1"/>
    <col min="5" max="17" width="15.42578125" style="168" customWidth="1"/>
    <col min="18" max="16384" width="9.140625" style="168"/>
  </cols>
  <sheetData>
    <row r="1" spans="2:17" s="157" customFormat="1" x14ac:dyDescent="0.2">
      <c r="B1" s="156"/>
    </row>
    <row r="2" spans="2:17" s="157" customFormat="1" ht="18.75" x14ac:dyDescent="0.2">
      <c r="C2" s="158"/>
      <c r="D2" s="159"/>
      <c r="E2" s="159"/>
      <c r="F2" s="160" t="s">
        <v>144</v>
      </c>
      <c r="G2" s="159"/>
      <c r="H2" s="159"/>
      <c r="I2" s="159"/>
      <c r="J2" s="159"/>
      <c r="K2" s="159"/>
      <c r="L2" s="159"/>
      <c r="M2" s="159"/>
    </row>
    <row r="3" spans="2:17" s="157" customFormat="1" ht="18.75" x14ac:dyDescent="0.2">
      <c r="C3" s="161"/>
      <c r="D3" s="162"/>
      <c r="E3" s="162"/>
      <c r="F3" s="163" t="str">
        <f>"MYT Petition Formats for "&amp;'[84]Approved_FY 20_M'!$U$3</f>
        <v>MYT Petition Formats for Tillari</v>
      </c>
      <c r="G3" s="162"/>
      <c r="H3" s="162"/>
      <c r="I3" s="162"/>
      <c r="J3" s="162"/>
      <c r="K3" s="162"/>
      <c r="L3" s="162"/>
      <c r="M3" s="159"/>
    </row>
    <row r="4" spans="2:17" s="157" customFormat="1" ht="18.75" x14ac:dyDescent="0.2">
      <c r="C4" s="164"/>
      <c r="D4" s="165"/>
      <c r="E4" s="165"/>
      <c r="F4" s="163" t="s">
        <v>145</v>
      </c>
      <c r="G4" s="165"/>
      <c r="H4" s="165"/>
      <c r="I4" s="165"/>
      <c r="J4" s="165"/>
      <c r="K4" s="165"/>
      <c r="L4" s="165"/>
      <c r="M4" s="165"/>
    </row>
    <row r="6" spans="2:17" x14ac:dyDescent="0.25">
      <c r="B6" s="166" t="s">
        <v>146</v>
      </c>
      <c r="C6" s="167"/>
    </row>
    <row r="7" spans="2:17" x14ac:dyDescent="0.25">
      <c r="B7" s="169" t="s">
        <v>147</v>
      </c>
    </row>
    <row r="8" spans="2:17" ht="25.5" x14ac:dyDescent="0.25">
      <c r="B8" s="170" t="s">
        <v>10</v>
      </c>
      <c r="C8" s="171" t="s">
        <v>148</v>
      </c>
      <c r="D8" s="170" t="s">
        <v>149</v>
      </c>
      <c r="E8" s="172" t="s">
        <v>150</v>
      </c>
      <c r="F8" s="172" t="s">
        <v>151</v>
      </c>
      <c r="G8" s="173" t="s">
        <v>152</v>
      </c>
      <c r="H8" s="173" t="s">
        <v>153</v>
      </c>
      <c r="I8" s="173" t="s">
        <v>154</v>
      </c>
      <c r="J8" s="173" t="s">
        <v>155</v>
      </c>
      <c r="K8" s="173" t="s">
        <v>156</v>
      </c>
      <c r="L8" s="173" t="s">
        <v>157</v>
      </c>
      <c r="M8" s="173" t="s">
        <v>158</v>
      </c>
      <c r="N8" s="173" t="s">
        <v>159</v>
      </c>
      <c r="O8" s="173" t="s">
        <v>160</v>
      </c>
      <c r="P8" s="173" t="s">
        <v>161</v>
      </c>
      <c r="Q8" s="174" t="s">
        <v>6</v>
      </c>
    </row>
    <row r="9" spans="2:17" x14ac:dyDescent="0.25">
      <c r="B9" s="175">
        <v>1</v>
      </c>
      <c r="C9" s="176" t="s">
        <v>162</v>
      </c>
      <c r="D9" s="175" t="s">
        <v>163</v>
      </c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</row>
    <row r="10" spans="2:17" x14ac:dyDescent="0.25">
      <c r="B10" s="175">
        <f>B9+1</f>
        <v>2</v>
      </c>
      <c r="C10" s="176" t="s">
        <v>164</v>
      </c>
      <c r="D10" s="175" t="s">
        <v>163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</row>
    <row r="11" spans="2:17" x14ac:dyDescent="0.25">
      <c r="B11" s="175">
        <f t="shared" ref="B11:B27" si="0">B10+1</f>
        <v>3</v>
      </c>
      <c r="C11" s="176" t="s">
        <v>165</v>
      </c>
      <c r="D11" s="175" t="s">
        <v>163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</row>
    <row r="12" spans="2:17" x14ac:dyDescent="0.25">
      <c r="B12" s="175">
        <f t="shared" si="0"/>
        <v>4</v>
      </c>
      <c r="C12" s="176" t="s">
        <v>166</v>
      </c>
      <c r="D12" s="175" t="s">
        <v>163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2:17" x14ac:dyDescent="0.25">
      <c r="B13" s="175">
        <f t="shared" si="0"/>
        <v>5</v>
      </c>
      <c r="C13" s="176" t="s">
        <v>167</v>
      </c>
      <c r="D13" s="175" t="s">
        <v>163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2:17" x14ac:dyDescent="0.25">
      <c r="B14" s="175">
        <f t="shared" si="0"/>
        <v>6</v>
      </c>
      <c r="C14" s="176" t="s">
        <v>168</v>
      </c>
      <c r="D14" s="175" t="s">
        <v>163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2:17" x14ac:dyDescent="0.25">
      <c r="B15" s="175">
        <f t="shared" si="0"/>
        <v>7</v>
      </c>
      <c r="C15" s="178" t="s">
        <v>169</v>
      </c>
      <c r="D15" s="179" t="s">
        <v>170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  <row r="16" spans="2:17" x14ac:dyDescent="0.25">
      <c r="B16" s="175">
        <f t="shared" si="0"/>
        <v>8</v>
      </c>
      <c r="C16" s="178" t="s">
        <v>171</v>
      </c>
      <c r="D16" s="179" t="s">
        <v>170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</row>
    <row r="17" spans="2:17" x14ac:dyDescent="0.25">
      <c r="B17" s="175">
        <f t="shared" si="0"/>
        <v>9</v>
      </c>
      <c r="C17" s="178" t="s">
        <v>172</v>
      </c>
      <c r="D17" s="179" t="s">
        <v>170</v>
      </c>
      <c r="E17" s="177">
        <f>'[84]9.1_FY 18'!$U$94</f>
        <v>3.0940669999999999</v>
      </c>
      <c r="F17" s="177">
        <f>'[84]9.1_FY 18'!$U$95</f>
        <v>1.412039</v>
      </c>
      <c r="G17" s="177">
        <f>'[84]9.1_FY 18'!$U$96</f>
        <v>1.2114289999999999</v>
      </c>
      <c r="H17" s="177">
        <f>'[84]9.1_FY 18'!$U$97</f>
        <v>6.9936420000000004</v>
      </c>
      <c r="I17" s="177">
        <f>'[84]9.1_FY 18'!$U$98</f>
        <v>1.6268429999999998</v>
      </c>
      <c r="J17" s="177">
        <f>'[84]9.1_FY 18'!$U$99</f>
        <v>1.624023</v>
      </c>
      <c r="K17" s="177">
        <f>'[84]9.1_FY 18'!$U$100</f>
        <v>0.23254000000000002</v>
      </c>
      <c r="L17" s="177">
        <f>'[84]9.1_FY 18'!$U$101</f>
        <v>9.090859</v>
      </c>
      <c r="M17" s="177">
        <f>'[84]9.1_FY 18'!$U$102</f>
        <v>10.705211</v>
      </c>
      <c r="N17" s="177">
        <f>'[84]9.1_FY 18'!$U$103</f>
        <v>3.9428830000000001</v>
      </c>
      <c r="O17" s="177">
        <f>'[84]9.1_FY 18'!$U$104</f>
        <v>0</v>
      </c>
      <c r="P17" s="177">
        <f>'[84]9.1_FY 18'!$U$105</f>
        <v>8.3285560000000007</v>
      </c>
      <c r="Q17" s="177">
        <f>'[84]9.1_FY 18'!$U$106</f>
        <v>48.262091999999996</v>
      </c>
    </row>
    <row r="18" spans="2:17" x14ac:dyDescent="0.25">
      <c r="B18" s="175">
        <f t="shared" si="0"/>
        <v>10</v>
      </c>
      <c r="C18" s="180" t="s">
        <v>173</v>
      </c>
      <c r="D18" s="179" t="s">
        <v>170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2:17" x14ac:dyDescent="0.25">
      <c r="B19" s="175">
        <f t="shared" si="0"/>
        <v>11</v>
      </c>
      <c r="C19" s="178" t="s">
        <v>174</v>
      </c>
      <c r="D19" s="179" t="s">
        <v>175</v>
      </c>
      <c r="E19" s="177">
        <f>E23/E17*10</f>
        <v>0.21899999999999997</v>
      </c>
      <c r="F19" s="177">
        <f t="shared" ref="F19:Q19" si="1">F23/F17*10</f>
        <v>0.21900000000000003</v>
      </c>
      <c r="G19" s="177">
        <f t="shared" si="1"/>
        <v>0.219</v>
      </c>
      <c r="H19" s="177">
        <f t="shared" si="1"/>
        <v>0.21900000000000003</v>
      </c>
      <c r="I19" s="177">
        <f t="shared" si="1"/>
        <v>0.21900000000000003</v>
      </c>
      <c r="J19" s="177">
        <f t="shared" si="1"/>
        <v>0.219</v>
      </c>
      <c r="K19" s="177">
        <f t="shared" si="1"/>
        <v>0.21900000000000003</v>
      </c>
      <c r="L19" s="177">
        <f t="shared" si="1"/>
        <v>0.21900000000000003</v>
      </c>
      <c r="M19" s="177">
        <f t="shared" si="1"/>
        <v>0.219</v>
      </c>
      <c r="N19" s="177">
        <f t="shared" si="1"/>
        <v>0.21900000000000003</v>
      </c>
      <c r="O19" s="177" t="e">
        <f t="shared" si="1"/>
        <v>#DIV/0!</v>
      </c>
      <c r="P19" s="177">
        <f t="shared" si="1"/>
        <v>0.21900000000000003</v>
      </c>
      <c r="Q19" s="177">
        <f t="shared" si="1"/>
        <v>0.21900000000000003</v>
      </c>
    </row>
    <row r="20" spans="2:17" x14ac:dyDescent="0.25">
      <c r="B20" s="175">
        <f t="shared" si="0"/>
        <v>12</v>
      </c>
      <c r="C20" s="180" t="s">
        <v>176</v>
      </c>
      <c r="D20" s="179" t="s">
        <v>177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2:17" x14ac:dyDescent="0.25">
      <c r="B21" s="175">
        <f t="shared" si="0"/>
        <v>13</v>
      </c>
      <c r="C21" s="180" t="s">
        <v>178</v>
      </c>
      <c r="D21" s="179" t="s">
        <v>175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5">
      <c r="B22" s="175">
        <f t="shared" si="0"/>
        <v>14</v>
      </c>
      <c r="C22" s="178" t="s">
        <v>179</v>
      </c>
      <c r="D22" s="179" t="s">
        <v>177</v>
      </c>
      <c r="E22" s="177">
        <f>'[84]9.1_FY 18'!$U$124</f>
        <v>0.23583333333333331</v>
      </c>
      <c r="F22" s="177">
        <f>'[84]9.1_FY 18'!$U$125</f>
        <v>0.23583333333333331</v>
      </c>
      <c r="G22" s="177">
        <f>'[84]9.1_FY 18'!$U$126</f>
        <v>0.23583333333333331</v>
      </c>
      <c r="H22" s="177">
        <f>'[84]9.1_FY 18'!$U$127</f>
        <v>0.23583333333333331</v>
      </c>
      <c r="I22" s="177">
        <f>'[84]9.1_FY 18'!$U$128</f>
        <v>0.23583333333333331</v>
      </c>
      <c r="J22" s="177">
        <f>'[84]9.1_FY 18'!$U$129</f>
        <v>0.23583333333333331</v>
      </c>
      <c r="K22" s="177">
        <f>'[84]9.1_FY 18'!$U$130</f>
        <v>0.23583333333333331</v>
      </c>
      <c r="L22" s="177">
        <f>'[84]9.1_FY 18'!$U$131</f>
        <v>0.23583333333333331</v>
      </c>
      <c r="M22" s="177">
        <f>'[84]9.1_FY 18'!$U$132</f>
        <v>0.23583333333333331</v>
      </c>
      <c r="N22" s="177">
        <f>'[84]9.1_FY 18'!$U$133</f>
        <v>0.23583333333333331</v>
      </c>
      <c r="O22" s="177">
        <f>'[84]9.1_FY 18'!$U$134</f>
        <v>0.23583333333333331</v>
      </c>
      <c r="P22" s="177">
        <f>'[84]9.1_FY 18'!$U$135</f>
        <v>0.23583333333333331</v>
      </c>
      <c r="Q22" s="177">
        <f>'[84]9.1_FY 18'!$U$136</f>
        <v>2.8299999999999996</v>
      </c>
    </row>
    <row r="23" spans="2:17" x14ac:dyDescent="0.25">
      <c r="B23" s="175">
        <f t="shared" si="0"/>
        <v>15</v>
      </c>
      <c r="C23" s="178" t="s">
        <v>180</v>
      </c>
      <c r="D23" s="179" t="s">
        <v>177</v>
      </c>
      <c r="E23" s="177">
        <f>'[84]9.1_FY 18'!$U$139</f>
        <v>6.776006729999999E-2</v>
      </c>
      <c r="F23" s="177">
        <f>'[84]9.1_FY 18'!$U$140</f>
        <v>3.0923654100000003E-2</v>
      </c>
      <c r="G23" s="177">
        <f>'[84]9.1_FY 18'!$U$141</f>
        <v>2.6530295099999997E-2</v>
      </c>
      <c r="H23" s="177">
        <f>'[84]9.1_FY 18'!$U$142</f>
        <v>0.15316075980000002</v>
      </c>
      <c r="I23" s="177">
        <f>'[84]9.1_FY 18'!$U$143</f>
        <v>3.5627861699999999E-2</v>
      </c>
      <c r="J23" s="177">
        <f>'[84]9.1_FY 18'!$U$144</f>
        <v>3.5566103699999997E-2</v>
      </c>
      <c r="K23" s="177">
        <f>'[84]9.1_FY 18'!$U$145</f>
        <v>5.0926260000000011E-3</v>
      </c>
      <c r="L23" s="177">
        <f>'[84]9.1_FY 18'!$U$146</f>
        <v>0.19908981210000001</v>
      </c>
      <c r="M23" s="177">
        <f>'[84]9.1_FY 18'!$U$147</f>
        <v>0.2344441209</v>
      </c>
      <c r="N23" s="177">
        <f>'[84]9.1_FY 18'!$U$148</f>
        <v>8.6349137700000009E-2</v>
      </c>
      <c r="O23" s="177">
        <f>'[84]9.1_FY 18'!$U$149</f>
        <v>0</v>
      </c>
      <c r="P23" s="177">
        <f>'[84]9.1_FY 18'!$U$150</f>
        <v>0.18239537640000003</v>
      </c>
      <c r="Q23" s="177">
        <f>'[84]9.1_FY 18'!$U$151</f>
        <v>1.0569398148</v>
      </c>
    </row>
    <row r="24" spans="2:17" x14ac:dyDescent="0.25">
      <c r="B24" s="175">
        <f t="shared" si="0"/>
        <v>16</v>
      </c>
      <c r="C24" s="180" t="s">
        <v>181</v>
      </c>
      <c r="D24" s="179" t="s">
        <v>177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2:17" x14ac:dyDescent="0.25">
      <c r="B25" s="175">
        <f t="shared" si="0"/>
        <v>17</v>
      </c>
      <c r="C25" s="178" t="s">
        <v>182</v>
      </c>
      <c r="D25" s="179" t="s">
        <v>177</v>
      </c>
      <c r="E25" s="177">
        <f>'[84]9.1_FY 18'!$U$183</f>
        <v>0</v>
      </c>
      <c r="F25" s="177">
        <f>'[84]9.1_FY 18'!$U$184</f>
        <v>0</v>
      </c>
      <c r="G25" s="177">
        <f>'[84]9.1_FY 18'!$U$185</f>
        <v>0</v>
      </c>
      <c r="H25" s="177">
        <f>'[84]9.1_FY 18'!$U$186</f>
        <v>0</v>
      </c>
      <c r="I25" s="177">
        <f>'[84]9.1_FY 18'!$U$187</f>
        <v>0</v>
      </c>
      <c r="J25" s="177">
        <f>'[84]9.1_FY 18'!$U$188</f>
        <v>0</v>
      </c>
      <c r="K25" s="177">
        <f>'[84]9.1_FY 18'!$U$189</f>
        <v>0</v>
      </c>
      <c r="L25" s="177">
        <f>'[84]9.1_FY 18'!$U$190</f>
        <v>0</v>
      </c>
      <c r="M25" s="177">
        <f>'[84]9.1_FY 18'!$U$191</f>
        <v>0</v>
      </c>
      <c r="N25" s="177">
        <f>'[84]9.1_FY 18'!$U$192</f>
        <v>0</v>
      </c>
      <c r="O25" s="177">
        <f>'[84]9.1_FY 18'!$U$193</f>
        <v>0</v>
      </c>
      <c r="P25" s="177">
        <f>'[84]9.1_FY 18'!$U$194</f>
        <v>0</v>
      </c>
      <c r="Q25" s="177">
        <f>'[84]9.1_FY 18'!$U$195</f>
        <v>0</v>
      </c>
    </row>
    <row r="26" spans="2:17" x14ac:dyDescent="0.25">
      <c r="B26" s="175">
        <f t="shared" si="0"/>
        <v>18</v>
      </c>
      <c r="C26" s="182" t="s">
        <v>183</v>
      </c>
      <c r="D26" s="179" t="s">
        <v>177</v>
      </c>
      <c r="E26" s="183">
        <f>SUM(E22:E25)</f>
        <v>0.30359340063333329</v>
      </c>
      <c r="F26" s="183">
        <f t="shared" ref="F26:Q26" si="2">SUM(F22:F25)</f>
        <v>0.26675698743333331</v>
      </c>
      <c r="G26" s="183">
        <f t="shared" si="2"/>
        <v>0.26236362843333333</v>
      </c>
      <c r="H26" s="183">
        <f t="shared" si="2"/>
        <v>0.38899409313333333</v>
      </c>
      <c r="I26" s="183">
        <f t="shared" si="2"/>
        <v>0.27146119503333332</v>
      </c>
      <c r="J26" s="183">
        <f t="shared" si="2"/>
        <v>0.2713994370333333</v>
      </c>
      <c r="K26" s="183">
        <f t="shared" si="2"/>
        <v>0.2409259593333333</v>
      </c>
      <c r="L26" s="183">
        <f t="shared" si="2"/>
        <v>0.43492314543333332</v>
      </c>
      <c r="M26" s="183">
        <f t="shared" si="2"/>
        <v>0.47027745423333334</v>
      </c>
      <c r="N26" s="183">
        <f t="shared" si="2"/>
        <v>0.32218247103333331</v>
      </c>
      <c r="O26" s="183">
        <f t="shared" si="2"/>
        <v>0.23583333333333331</v>
      </c>
      <c r="P26" s="183">
        <f t="shared" si="2"/>
        <v>0.41822870973333337</v>
      </c>
      <c r="Q26" s="183">
        <f t="shared" si="2"/>
        <v>3.8869398147999998</v>
      </c>
    </row>
    <row r="27" spans="2:17" x14ac:dyDescent="0.25">
      <c r="B27" s="175">
        <f t="shared" si="0"/>
        <v>19</v>
      </c>
      <c r="C27" s="188" t="s">
        <v>184</v>
      </c>
      <c r="D27" s="179"/>
      <c r="E27" s="177">
        <f>'[84]9.1_FY 18'!$U$169</f>
        <v>-8.8333439333333347E-2</v>
      </c>
      <c r="F27" s="177">
        <f>'[84]9.1_FY 18'!$U$170</f>
        <v>-8.8333439333333347E-2</v>
      </c>
      <c r="G27" s="177">
        <f>'[84]9.1_FY 18'!$U$171</f>
        <v>-8.8333439333333347E-2</v>
      </c>
      <c r="H27" s="177">
        <f>'[84]9.1_FY 18'!$U$172</f>
        <v>-8.8333439333333347E-2</v>
      </c>
      <c r="I27" s="177">
        <f>'[84]9.1_FY 18'!$U$173</f>
        <v>-8.8333439333333347E-2</v>
      </c>
      <c r="J27" s="177">
        <f>'[84]9.1_FY 18'!$U$174</f>
        <v>-8.8333439333333347E-2</v>
      </c>
      <c r="K27" s="177">
        <f>'[84]9.1_FY 18'!$U$175</f>
        <v>-8.8333439333333347E-2</v>
      </c>
      <c r="L27" s="177">
        <f>'[84]9.1_FY 18'!$U$176</f>
        <v>-8.8333439333333347E-2</v>
      </c>
      <c r="M27" s="177">
        <f>'[84]9.1_FY 18'!$U$177</f>
        <v>-8.8333439333333347E-2</v>
      </c>
      <c r="N27" s="177">
        <f>'[84]9.1_FY 18'!$U$178</f>
        <v>-8.8333439333333347E-2</v>
      </c>
      <c r="O27" s="177">
        <f>'[84]9.1_FY 18'!$U$179</f>
        <v>-8.8333439333333347E-2</v>
      </c>
      <c r="P27" s="177">
        <f>'[84]9.1_FY 18'!$U$180</f>
        <v>-8.8333439333333347E-2</v>
      </c>
      <c r="Q27" s="177">
        <f>'[84]9.1_FY 18'!$U$181</f>
        <v>-1.0600012720000003</v>
      </c>
    </row>
    <row r="28" spans="2:17" x14ac:dyDescent="0.25">
      <c r="B28" s="175"/>
      <c r="C28" s="178" t="s">
        <v>185</v>
      </c>
      <c r="D28" s="179" t="s">
        <v>177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83"/>
    </row>
    <row r="29" spans="2:17" x14ac:dyDescent="0.25">
      <c r="B29" s="179">
        <f>B27+1</f>
        <v>20</v>
      </c>
      <c r="C29" s="185" t="s">
        <v>186</v>
      </c>
      <c r="D29" s="179" t="s">
        <v>177</v>
      </c>
      <c r="E29" s="183">
        <f>SUM(E26:E28)</f>
        <v>0.21525996129999994</v>
      </c>
      <c r="F29" s="183">
        <f t="shared" ref="F29:Q29" si="3">SUM(F26:F28)</f>
        <v>0.17842354809999997</v>
      </c>
      <c r="G29" s="183">
        <f t="shared" si="3"/>
        <v>0.17403018909999998</v>
      </c>
      <c r="H29" s="183">
        <f t="shared" si="3"/>
        <v>0.30066065379999996</v>
      </c>
      <c r="I29" s="183">
        <f t="shared" si="3"/>
        <v>0.18312775569999998</v>
      </c>
      <c r="J29" s="183">
        <f t="shared" si="3"/>
        <v>0.18306599769999995</v>
      </c>
      <c r="K29" s="183">
        <f t="shared" si="3"/>
        <v>0.15259251999999995</v>
      </c>
      <c r="L29" s="183">
        <f t="shared" si="3"/>
        <v>0.34658970609999995</v>
      </c>
      <c r="M29" s="183">
        <f t="shared" si="3"/>
        <v>0.38194401489999996</v>
      </c>
      <c r="N29" s="183">
        <f t="shared" si="3"/>
        <v>0.23384903169999996</v>
      </c>
      <c r="O29" s="183">
        <f t="shared" si="3"/>
        <v>0.14749989399999996</v>
      </c>
      <c r="P29" s="183">
        <f t="shared" si="3"/>
        <v>0.3298952704</v>
      </c>
      <c r="Q29" s="183">
        <f t="shared" si="3"/>
        <v>2.8269385427999998</v>
      </c>
    </row>
    <row r="30" spans="2:17" x14ac:dyDescent="0.25">
      <c r="B30" s="179">
        <f>B29+1</f>
        <v>21</v>
      </c>
      <c r="C30" s="185" t="s">
        <v>187</v>
      </c>
      <c r="D30" s="179" t="s">
        <v>177</v>
      </c>
      <c r="E30" s="183">
        <f>E29</f>
        <v>0.21525996129999994</v>
      </c>
      <c r="F30" s="183">
        <f t="shared" ref="F30:Q30" si="4">F29</f>
        <v>0.17842354809999997</v>
      </c>
      <c r="G30" s="183">
        <f t="shared" si="4"/>
        <v>0.17403018909999998</v>
      </c>
      <c r="H30" s="183">
        <f t="shared" si="4"/>
        <v>0.30066065379999996</v>
      </c>
      <c r="I30" s="183">
        <f t="shared" si="4"/>
        <v>0.18312775569999998</v>
      </c>
      <c r="J30" s="183">
        <f t="shared" si="4"/>
        <v>0.18306599769999995</v>
      </c>
      <c r="K30" s="183">
        <f t="shared" si="4"/>
        <v>0.15259251999999995</v>
      </c>
      <c r="L30" s="183">
        <f t="shared" si="4"/>
        <v>0.34658970609999995</v>
      </c>
      <c r="M30" s="183">
        <f t="shared" si="4"/>
        <v>0.38194401489999996</v>
      </c>
      <c r="N30" s="183">
        <f t="shared" si="4"/>
        <v>0.23384903169999996</v>
      </c>
      <c r="O30" s="183">
        <f t="shared" si="4"/>
        <v>0.14749989399999996</v>
      </c>
      <c r="P30" s="183">
        <f t="shared" si="4"/>
        <v>0.3298952704</v>
      </c>
      <c r="Q30" s="183">
        <f t="shared" si="4"/>
        <v>2.8269385427999998</v>
      </c>
    </row>
    <row r="32" spans="2:17" x14ac:dyDescent="0.25">
      <c r="B32" s="169" t="s">
        <v>188</v>
      </c>
    </row>
    <row r="33" spans="2:17" x14ac:dyDescent="0.25">
      <c r="B33" s="169" t="s">
        <v>147</v>
      </c>
    </row>
    <row r="34" spans="2:17" ht="25.5" x14ac:dyDescent="0.25">
      <c r="B34" s="170" t="s">
        <v>10</v>
      </c>
      <c r="C34" s="170" t="s">
        <v>148</v>
      </c>
      <c r="D34" s="170" t="s">
        <v>149</v>
      </c>
      <c r="E34" s="172" t="s">
        <v>150</v>
      </c>
      <c r="F34" s="172" t="s">
        <v>151</v>
      </c>
      <c r="G34" s="173" t="s">
        <v>152</v>
      </c>
      <c r="H34" s="173" t="s">
        <v>153</v>
      </c>
      <c r="I34" s="173" t="s">
        <v>154</v>
      </c>
      <c r="J34" s="173" t="s">
        <v>155</v>
      </c>
      <c r="K34" s="173" t="s">
        <v>156</v>
      </c>
      <c r="L34" s="173" t="s">
        <v>157</v>
      </c>
      <c r="M34" s="173" t="s">
        <v>158</v>
      </c>
      <c r="N34" s="173" t="s">
        <v>159</v>
      </c>
      <c r="O34" s="173" t="s">
        <v>160</v>
      </c>
      <c r="P34" s="173" t="s">
        <v>161</v>
      </c>
      <c r="Q34" s="174" t="s">
        <v>6</v>
      </c>
    </row>
    <row r="35" spans="2:17" x14ac:dyDescent="0.25">
      <c r="B35" s="175">
        <v>1</v>
      </c>
      <c r="C35" s="176" t="s">
        <v>162</v>
      </c>
      <c r="D35" s="175" t="s">
        <v>163</v>
      </c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</row>
    <row r="36" spans="2:17" x14ac:dyDescent="0.25">
      <c r="B36" s="175">
        <f>B35+1</f>
        <v>2</v>
      </c>
      <c r="C36" s="176" t="s">
        <v>164</v>
      </c>
      <c r="D36" s="175" t="s">
        <v>163</v>
      </c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</row>
    <row r="37" spans="2:17" x14ac:dyDescent="0.25">
      <c r="B37" s="175">
        <f>B36+1</f>
        <v>3</v>
      </c>
      <c r="C37" s="176" t="s">
        <v>165</v>
      </c>
      <c r="D37" s="175" t="s">
        <v>163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</row>
    <row r="38" spans="2:17" x14ac:dyDescent="0.25">
      <c r="B38" s="175">
        <f t="shared" ref="B38:B53" si="5">B37+1</f>
        <v>4</v>
      </c>
      <c r="C38" s="176" t="s">
        <v>166</v>
      </c>
      <c r="D38" s="175" t="s">
        <v>163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</row>
    <row r="39" spans="2:17" x14ac:dyDescent="0.25">
      <c r="B39" s="175">
        <f t="shared" si="5"/>
        <v>5</v>
      </c>
      <c r="C39" s="176" t="s">
        <v>167</v>
      </c>
      <c r="D39" s="175" t="s">
        <v>163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</row>
    <row r="40" spans="2:17" x14ac:dyDescent="0.25">
      <c r="B40" s="175">
        <f t="shared" si="5"/>
        <v>6</v>
      </c>
      <c r="C40" s="176" t="s">
        <v>168</v>
      </c>
      <c r="D40" s="175" t="s">
        <v>163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</row>
    <row r="41" spans="2:17" x14ac:dyDescent="0.25">
      <c r="B41" s="175">
        <f t="shared" si="5"/>
        <v>7</v>
      </c>
      <c r="C41" s="178" t="s">
        <v>169</v>
      </c>
      <c r="D41" s="179" t="s">
        <v>170</v>
      </c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</row>
    <row r="42" spans="2:17" x14ac:dyDescent="0.25">
      <c r="B42" s="175">
        <f t="shared" si="5"/>
        <v>8</v>
      </c>
      <c r="C42" s="178" t="s">
        <v>171</v>
      </c>
      <c r="D42" s="179" t="s">
        <v>170</v>
      </c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</row>
    <row r="43" spans="2:17" x14ac:dyDescent="0.25">
      <c r="B43" s="175">
        <f t="shared" si="5"/>
        <v>9</v>
      </c>
      <c r="C43" s="178" t="s">
        <v>172</v>
      </c>
      <c r="D43" s="179" t="s">
        <v>170</v>
      </c>
      <c r="E43" s="177">
        <f>'[84]9.1_FY 19'!$U$94</f>
        <v>12.296675</v>
      </c>
      <c r="F43" s="177">
        <f>'[84]9.1_FY 19'!$U$95</f>
        <v>4.0218999999999996</v>
      </c>
      <c r="G43" s="177">
        <f>'[84]9.1_FY 19'!$U$96</f>
        <v>10.501655</v>
      </c>
      <c r="H43" s="177">
        <f>'[84]9.1_FY 19'!$U$97</f>
        <v>13.082698000000001</v>
      </c>
      <c r="I43" s="177">
        <f>'[84]9.1_FY 19'!$U$98</f>
        <v>22.561737000000001</v>
      </c>
      <c r="J43" s="177">
        <f>'[84]9.1_FY 19'!$U$99</f>
        <v>5.9637279999999997</v>
      </c>
      <c r="K43" s="177">
        <f>'[84]9.1_FY 19'!$U$100</f>
        <v>1.88845</v>
      </c>
      <c r="L43" s="177">
        <f>'[84]9.1_FY 19'!$U$101</f>
        <v>1.849377</v>
      </c>
      <c r="M43" s="177">
        <f>'[84]9.1_FY 19'!$U$102</f>
        <v>6.6174999999999997</v>
      </c>
      <c r="N43" s="177">
        <f>'[84]9.1_FY 19'!$U$103</f>
        <v>13.774890000000001</v>
      </c>
      <c r="O43" s="177">
        <f>'[84]9.1_FY 19'!$U$104</f>
        <v>6.7011700000000003</v>
      </c>
      <c r="P43" s="177">
        <f>'[84]9.1_FY 19'!$U$105</f>
        <v>12.65376</v>
      </c>
      <c r="Q43" s="177">
        <f>'[84]9.1_FY 19'!$U$106</f>
        <v>111.91354000000003</v>
      </c>
    </row>
    <row r="44" spans="2:17" x14ac:dyDescent="0.25">
      <c r="B44" s="175">
        <f t="shared" si="5"/>
        <v>10</v>
      </c>
      <c r="C44" s="180" t="s">
        <v>173</v>
      </c>
      <c r="D44" s="179" t="s">
        <v>170</v>
      </c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</row>
    <row r="45" spans="2:17" x14ac:dyDescent="0.25">
      <c r="B45" s="175">
        <f t="shared" si="5"/>
        <v>11</v>
      </c>
      <c r="C45" s="178" t="s">
        <v>174</v>
      </c>
      <c r="D45" s="179" t="s">
        <v>175</v>
      </c>
      <c r="E45" s="177">
        <f>E49/E43*10</f>
        <v>0.22100000000000003</v>
      </c>
      <c r="F45" s="177">
        <f t="shared" ref="F45:Q45" si="6">F49/F43*10</f>
        <v>0.22100000000000003</v>
      </c>
      <c r="G45" s="177">
        <f t="shared" si="6"/>
        <v>0.22099999999999997</v>
      </c>
      <c r="H45" s="177">
        <f t="shared" si="6"/>
        <v>0.22099999999999997</v>
      </c>
      <c r="I45" s="177">
        <f t="shared" si="6"/>
        <v>0.22099999999999997</v>
      </c>
      <c r="J45" s="177">
        <f t="shared" si="6"/>
        <v>0.621</v>
      </c>
      <c r="K45" s="177">
        <f t="shared" si="6"/>
        <v>0.621</v>
      </c>
      <c r="L45" s="177">
        <f t="shared" si="6"/>
        <v>0.621</v>
      </c>
      <c r="M45" s="177">
        <f t="shared" si="6"/>
        <v>0.62100000000000011</v>
      </c>
      <c r="N45" s="177">
        <f t="shared" si="6"/>
        <v>0.621</v>
      </c>
      <c r="O45" s="177">
        <f t="shared" si="6"/>
        <v>0.621</v>
      </c>
      <c r="P45" s="177">
        <f t="shared" si="6"/>
        <v>0.621</v>
      </c>
      <c r="Q45" s="177">
        <f t="shared" si="6"/>
        <v>0.39773956162945057</v>
      </c>
    </row>
    <row r="46" spans="2:17" x14ac:dyDescent="0.25">
      <c r="B46" s="175">
        <f t="shared" si="5"/>
        <v>12</v>
      </c>
      <c r="C46" s="180" t="s">
        <v>176</v>
      </c>
      <c r="D46" s="179" t="s">
        <v>177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</row>
    <row r="47" spans="2:17" x14ac:dyDescent="0.25">
      <c r="B47" s="175">
        <f t="shared" si="5"/>
        <v>13</v>
      </c>
      <c r="C47" s="180" t="s">
        <v>178</v>
      </c>
      <c r="D47" s="179" t="s">
        <v>175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5">
      <c r="B48" s="175">
        <f t="shared" si="5"/>
        <v>14</v>
      </c>
      <c r="C48" s="178" t="s">
        <v>179</v>
      </c>
      <c r="D48" s="179" t="s">
        <v>177</v>
      </c>
      <c r="E48" s="177">
        <f>'[84]9.1_FY 19'!$U$124</f>
        <v>0.24881309999999998</v>
      </c>
      <c r="F48" s="177">
        <f>'[84]9.1_FY 19'!$U$125</f>
        <v>0.25165650000000001</v>
      </c>
      <c r="G48" s="177">
        <f>'[84]9.1_FY 19'!$U$126</f>
        <v>0.24907879999999999</v>
      </c>
      <c r="H48" s="177">
        <f>'[84]9.1_FY 19'!$U$127</f>
        <v>0.2657407</v>
      </c>
      <c r="I48" s="177">
        <f>'[84]9.1_FY 19'!$U$128</f>
        <v>0.2657407</v>
      </c>
      <c r="J48" s="177">
        <f>'[84]9.1_FY 19'!$U$129</f>
        <v>0.6018519</v>
      </c>
      <c r="K48" s="177">
        <f>'[84]9.1_FY 19'!$U$130</f>
        <v>0.6018519</v>
      </c>
      <c r="L48" s="177">
        <f>'[84]9.1_FY 19'!$U$131</f>
        <v>0.6018519</v>
      </c>
      <c r="M48" s="177">
        <f>'[84]9.1_FY 19'!$U$132</f>
        <v>0.6018519</v>
      </c>
      <c r="N48" s="177">
        <f>'[84]9.1_FY 19'!$U$133</f>
        <v>0.6018519</v>
      </c>
      <c r="O48" s="177">
        <f>'[84]9.1_FY 19'!$U$134</f>
        <v>0.53849899999999995</v>
      </c>
      <c r="P48" s="177">
        <f>'[84]9.1_FY 19'!$U$135</f>
        <v>0.6018519</v>
      </c>
      <c r="Q48" s="177">
        <f>'[84]9.1_FY 19'!$U$136</f>
        <v>5.4306401999999991</v>
      </c>
    </row>
    <row r="49" spans="2:17" x14ac:dyDescent="0.25">
      <c r="B49" s="175">
        <f t="shared" si="5"/>
        <v>15</v>
      </c>
      <c r="C49" s="178" t="s">
        <v>180</v>
      </c>
      <c r="D49" s="179" t="s">
        <v>177</v>
      </c>
      <c r="E49" s="177">
        <f>'[84]9.1_FY 19'!$U$139</f>
        <v>0.27175651750000002</v>
      </c>
      <c r="F49" s="177">
        <f>'[84]9.1_FY 19'!$U$140</f>
        <v>8.8883989999999996E-2</v>
      </c>
      <c r="G49" s="177">
        <f>'[84]9.1_FY 19'!$U$141</f>
        <v>0.23208657549999998</v>
      </c>
      <c r="H49" s="177">
        <f>'[84]9.1_FY 19'!$U$142</f>
        <v>0.28912762580000001</v>
      </c>
      <c r="I49" s="177">
        <f>'[84]9.1_FY 19'!$U$143</f>
        <v>0.49861438769999999</v>
      </c>
      <c r="J49" s="177">
        <f>'[84]9.1_FY 19'!$U$144</f>
        <v>0.37034750879999995</v>
      </c>
      <c r="K49" s="177">
        <f>'[84]9.1_FY 19'!$U$145</f>
        <v>0.117272745</v>
      </c>
      <c r="L49" s="177">
        <f>'[84]9.1_FY 19'!$U$146</f>
        <v>0.1148463117</v>
      </c>
      <c r="M49" s="177">
        <f>'[84]9.1_FY 19'!$U$147</f>
        <v>0.41094675000000003</v>
      </c>
      <c r="N49" s="177">
        <f>'[84]9.1_FY 19'!$U$148</f>
        <v>0.85542066900000013</v>
      </c>
      <c r="O49" s="177">
        <f>'[84]9.1_FY 19'!$U$149</f>
        <v>0.41614265699999997</v>
      </c>
      <c r="P49" s="177">
        <f>'[84]9.1_FY 19'!$U$150</f>
        <v>0.78579849600000007</v>
      </c>
      <c r="Q49" s="177">
        <f>'[84]9.1_FY 19'!$U$151</f>
        <v>4.4512442339999998</v>
      </c>
    </row>
    <row r="50" spans="2:17" x14ac:dyDescent="0.25">
      <c r="B50" s="175">
        <f t="shared" si="5"/>
        <v>16</v>
      </c>
      <c r="C50" s="180" t="s">
        <v>181</v>
      </c>
      <c r="D50" s="179" t="s">
        <v>177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</row>
    <row r="51" spans="2:17" x14ac:dyDescent="0.25">
      <c r="B51" s="175">
        <f t="shared" si="5"/>
        <v>17</v>
      </c>
      <c r="C51" s="178" t="s">
        <v>182</v>
      </c>
      <c r="D51" s="179" t="s">
        <v>177</v>
      </c>
      <c r="E51" s="177">
        <f>'[84]9.1_FY 19'!$U$183</f>
        <v>0</v>
      </c>
      <c r="F51" s="177">
        <f>'[84]9.1_FY 19'!$U$184</f>
        <v>0</v>
      </c>
      <c r="G51" s="177">
        <f>'[84]9.1_FY 19'!$U$185</f>
        <v>0</v>
      </c>
      <c r="H51" s="177">
        <f>'[84]9.1_FY 19'!$U$186</f>
        <v>0</v>
      </c>
      <c r="I51" s="177">
        <f>'[84]9.1_FY 19'!$U$187</f>
        <v>0</v>
      </c>
      <c r="J51" s="177">
        <f>'[84]9.1_FY 19'!$U$188</f>
        <v>0</v>
      </c>
      <c r="K51" s="177">
        <f>'[84]9.1_FY 19'!$U$189</f>
        <v>0</v>
      </c>
      <c r="L51" s="177">
        <f>'[84]9.1_FY 19'!$U$190</f>
        <v>0</v>
      </c>
      <c r="M51" s="177">
        <f>'[84]9.1_FY 19'!$U$191</f>
        <v>0</v>
      </c>
      <c r="N51" s="177">
        <f>'[84]9.1_FY 19'!$U$192</f>
        <v>0</v>
      </c>
      <c r="O51" s="177">
        <f>'[84]9.1_FY 19'!$U$193</f>
        <v>0</v>
      </c>
      <c r="P51" s="177">
        <f>'[84]9.1_FY 19'!$U$194</f>
        <v>0</v>
      </c>
      <c r="Q51" s="177">
        <f>'[84]9.1_FY 19'!$U$195</f>
        <v>0</v>
      </c>
    </row>
    <row r="52" spans="2:17" x14ac:dyDescent="0.25">
      <c r="B52" s="175">
        <f t="shared" si="5"/>
        <v>18</v>
      </c>
      <c r="C52" s="182" t="s">
        <v>183</v>
      </c>
      <c r="D52" s="179" t="s">
        <v>177</v>
      </c>
      <c r="E52" s="183">
        <f>SUM(E48:E51)</f>
        <v>0.52056961749999997</v>
      </c>
      <c r="F52" s="183">
        <f t="shared" ref="F52:Q52" si="7">SUM(F48:F51)</f>
        <v>0.34054048999999997</v>
      </c>
      <c r="G52" s="183">
        <f t="shared" si="7"/>
        <v>0.48116537549999994</v>
      </c>
      <c r="H52" s="183">
        <f t="shared" si="7"/>
        <v>0.55486832580000001</v>
      </c>
      <c r="I52" s="183">
        <f t="shared" si="7"/>
        <v>0.76435508770000005</v>
      </c>
      <c r="J52" s="183">
        <f t="shared" si="7"/>
        <v>0.97219940879999989</v>
      </c>
      <c r="K52" s="183">
        <f t="shared" si="7"/>
        <v>0.71912464499999995</v>
      </c>
      <c r="L52" s="183">
        <f t="shared" si="7"/>
        <v>0.71669821170000003</v>
      </c>
      <c r="M52" s="183">
        <f t="shared" si="7"/>
        <v>1.0127986500000001</v>
      </c>
      <c r="N52" s="183">
        <f t="shared" si="7"/>
        <v>1.4572725690000001</v>
      </c>
      <c r="O52" s="183">
        <f t="shared" si="7"/>
        <v>0.95464165699999992</v>
      </c>
      <c r="P52" s="183">
        <f t="shared" si="7"/>
        <v>1.3876503960000002</v>
      </c>
      <c r="Q52" s="183">
        <f t="shared" si="7"/>
        <v>9.8818844339999998</v>
      </c>
    </row>
    <row r="53" spans="2:17" x14ac:dyDescent="0.25">
      <c r="B53" s="175">
        <f t="shared" si="5"/>
        <v>19</v>
      </c>
      <c r="C53" s="188" t="s">
        <v>184</v>
      </c>
      <c r="D53" s="179"/>
      <c r="E53" s="177">
        <f>'[84]9.1_FY 19'!$U$169</f>
        <v>-4.9999999999999996E-2</v>
      </c>
      <c r="F53" s="177">
        <f>'[84]9.1_FY 19'!$U$170</f>
        <v>-4.9999999999999996E-2</v>
      </c>
      <c r="G53" s="177">
        <f>'[84]9.1_FY 19'!$U$171</f>
        <v>-4.9999999999999996E-2</v>
      </c>
      <c r="H53" s="177">
        <f>'[84]9.1_FY 19'!$U$172</f>
        <v>-4.9999999999999996E-2</v>
      </c>
      <c r="I53" s="177">
        <f>'[84]9.1_FY 19'!$U$173</f>
        <v>-4.9999999999999996E-2</v>
      </c>
      <c r="J53" s="177">
        <f>'[84]9.1_FY 19'!$U$174</f>
        <v>-4.9999999999999996E-2</v>
      </c>
      <c r="K53" s="177">
        <f>'[84]9.1_FY 19'!$U$175</f>
        <v>-4.9999999999999996E-2</v>
      </c>
      <c r="L53" s="177">
        <f>'[84]9.1_FY 19'!$U$176</f>
        <v>-4.9999999999999996E-2</v>
      </c>
      <c r="M53" s="177">
        <f>'[84]9.1_FY 19'!$U$177</f>
        <v>-4.9999999999999996E-2</v>
      </c>
      <c r="N53" s="177">
        <f>'[84]9.1_FY 19'!$U$178</f>
        <v>-4.9999999999999996E-2</v>
      </c>
      <c r="O53" s="177">
        <f>'[84]9.1_FY 19'!$U$179</f>
        <v>-4.9999999999999996E-2</v>
      </c>
      <c r="P53" s="177">
        <f>'[84]9.1_FY 19'!$U$180</f>
        <v>-4.9999999999999996E-2</v>
      </c>
      <c r="Q53" s="177">
        <f>'[84]9.1_FY 19'!$U$181</f>
        <v>-0.6</v>
      </c>
    </row>
    <row r="54" spans="2:17" x14ac:dyDescent="0.25">
      <c r="B54" s="175"/>
      <c r="C54" s="178" t="s">
        <v>185</v>
      </c>
      <c r="D54" s="179" t="s">
        <v>177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83"/>
    </row>
    <row r="55" spans="2:17" x14ac:dyDescent="0.25">
      <c r="B55" s="179">
        <f>B53+1</f>
        <v>20</v>
      </c>
      <c r="C55" s="185" t="s">
        <v>186</v>
      </c>
      <c r="D55" s="179" t="s">
        <v>177</v>
      </c>
      <c r="E55" s="183">
        <f>SUM(E52:E54)</f>
        <v>0.47056961749999998</v>
      </c>
      <c r="F55" s="183">
        <f t="shared" ref="F55:Q55" si="8">SUM(F52:F54)</f>
        <v>0.29054048999999998</v>
      </c>
      <c r="G55" s="183">
        <f t="shared" si="8"/>
        <v>0.43116537549999995</v>
      </c>
      <c r="H55" s="183">
        <f t="shared" si="8"/>
        <v>0.50486832579999996</v>
      </c>
      <c r="I55" s="183">
        <f t="shared" si="8"/>
        <v>0.7143550877</v>
      </c>
      <c r="J55" s="183">
        <f t="shared" si="8"/>
        <v>0.92219940879999984</v>
      </c>
      <c r="K55" s="183">
        <f t="shared" si="8"/>
        <v>0.66912464499999991</v>
      </c>
      <c r="L55" s="183">
        <f t="shared" si="8"/>
        <v>0.66669821169999999</v>
      </c>
      <c r="M55" s="183">
        <f t="shared" si="8"/>
        <v>0.96279865000000009</v>
      </c>
      <c r="N55" s="183">
        <f t="shared" si="8"/>
        <v>1.4072725690000001</v>
      </c>
      <c r="O55" s="183">
        <f t="shared" si="8"/>
        <v>0.90464165699999988</v>
      </c>
      <c r="P55" s="183">
        <f t="shared" si="8"/>
        <v>1.3376503960000001</v>
      </c>
      <c r="Q55" s="183">
        <f t="shared" si="8"/>
        <v>9.2818844340000002</v>
      </c>
    </row>
    <row r="56" spans="2:17" x14ac:dyDescent="0.25">
      <c r="B56" s="179">
        <f>B55+1</f>
        <v>21</v>
      </c>
      <c r="C56" s="185" t="s">
        <v>187</v>
      </c>
      <c r="D56" s="179" t="s">
        <v>177</v>
      </c>
      <c r="E56" s="183">
        <f>E55</f>
        <v>0.47056961749999998</v>
      </c>
      <c r="F56" s="183">
        <f t="shared" ref="F56:Q56" si="9">F55</f>
        <v>0.29054048999999998</v>
      </c>
      <c r="G56" s="183">
        <f t="shared" si="9"/>
        <v>0.43116537549999995</v>
      </c>
      <c r="H56" s="183">
        <f t="shared" si="9"/>
        <v>0.50486832579999996</v>
      </c>
      <c r="I56" s="183">
        <f t="shared" si="9"/>
        <v>0.7143550877</v>
      </c>
      <c r="J56" s="183">
        <f t="shared" si="9"/>
        <v>0.92219940879999984</v>
      </c>
      <c r="K56" s="183">
        <f t="shared" si="9"/>
        <v>0.66912464499999991</v>
      </c>
      <c r="L56" s="183">
        <f t="shared" si="9"/>
        <v>0.66669821169999999</v>
      </c>
      <c r="M56" s="183">
        <f t="shared" si="9"/>
        <v>0.96279865000000009</v>
      </c>
      <c r="N56" s="183">
        <f t="shared" si="9"/>
        <v>1.4072725690000001</v>
      </c>
      <c r="O56" s="183">
        <f t="shared" si="9"/>
        <v>0.90464165699999988</v>
      </c>
      <c r="P56" s="183">
        <f t="shared" si="9"/>
        <v>1.3376503960000001</v>
      </c>
      <c r="Q56" s="183">
        <f t="shared" si="9"/>
        <v>9.2818844340000002</v>
      </c>
    </row>
    <row r="59" spans="2:17" ht="14.25" x14ac:dyDescent="0.2">
      <c r="C59" s="186" t="s">
        <v>189</v>
      </c>
      <c r="D59" s="186"/>
    </row>
    <row r="60" spans="2:17" ht="15" x14ac:dyDescent="0.25">
      <c r="C60" s="187" t="s">
        <v>190</v>
      </c>
      <c r="D60" s="187"/>
    </row>
  </sheetData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0"/>
  <sheetViews>
    <sheetView showGridLines="0" view="pageBreakPreview" topLeftCell="A10" zoomScale="80" zoomScaleNormal="80" zoomScaleSheetLayoutView="80" workbookViewId="0">
      <selection activeCell="Q48" sqref="Q48"/>
    </sheetView>
  </sheetViews>
  <sheetFormatPr defaultColWidth="9.140625" defaultRowHeight="12.75" x14ac:dyDescent="0.25"/>
  <cols>
    <col min="1" max="1" width="9.140625" style="168"/>
    <col min="2" max="2" width="5" style="168" customWidth="1"/>
    <col min="3" max="3" width="38.140625" style="168" customWidth="1"/>
    <col min="4" max="4" width="16.140625" style="168" customWidth="1"/>
    <col min="5" max="17" width="15.42578125" style="168" customWidth="1"/>
    <col min="18" max="16384" width="9.140625" style="168"/>
  </cols>
  <sheetData>
    <row r="1" spans="2:17" s="157" customFormat="1" x14ac:dyDescent="0.2">
      <c r="B1" s="156"/>
    </row>
    <row r="2" spans="2:17" s="157" customFormat="1" ht="18.75" x14ac:dyDescent="0.2">
      <c r="C2" s="158"/>
      <c r="D2" s="159"/>
      <c r="E2" s="159"/>
      <c r="F2" s="160" t="s">
        <v>144</v>
      </c>
      <c r="G2" s="159"/>
      <c r="H2" s="159"/>
      <c r="I2" s="159"/>
      <c r="J2" s="159"/>
      <c r="K2" s="159"/>
      <c r="L2" s="159"/>
      <c r="M2" s="159"/>
    </row>
    <row r="3" spans="2:17" s="157" customFormat="1" ht="18.75" x14ac:dyDescent="0.2">
      <c r="C3" s="161"/>
      <c r="D3" s="162"/>
      <c r="E3" s="162"/>
      <c r="F3" s="163" t="str">
        <f>"MYT Petition Formats for "&amp;'[84]Approved_FY 20_M'!$R$3</f>
        <v>MYT Petition Formats for Pune SHP</v>
      </c>
      <c r="G3" s="162"/>
      <c r="H3" s="162"/>
      <c r="I3" s="162"/>
      <c r="J3" s="162"/>
      <c r="K3" s="162"/>
      <c r="L3" s="162"/>
      <c r="M3" s="159"/>
    </row>
    <row r="4" spans="2:17" s="157" customFormat="1" ht="18.75" x14ac:dyDescent="0.2">
      <c r="C4" s="164"/>
      <c r="D4" s="165"/>
      <c r="E4" s="165"/>
      <c r="F4" s="163" t="s">
        <v>145</v>
      </c>
      <c r="G4" s="165"/>
      <c r="H4" s="165"/>
      <c r="I4" s="165"/>
      <c r="J4" s="165"/>
      <c r="K4" s="165"/>
      <c r="L4" s="165"/>
      <c r="M4" s="165"/>
    </row>
    <row r="6" spans="2:17" x14ac:dyDescent="0.25">
      <c r="B6" s="166" t="s">
        <v>146</v>
      </c>
      <c r="C6" s="167"/>
    </row>
    <row r="7" spans="2:17" x14ac:dyDescent="0.25">
      <c r="B7" s="169" t="s">
        <v>147</v>
      </c>
    </row>
    <row r="8" spans="2:17" ht="25.5" x14ac:dyDescent="0.25">
      <c r="B8" s="170" t="s">
        <v>10</v>
      </c>
      <c r="C8" s="171" t="s">
        <v>148</v>
      </c>
      <c r="D8" s="170" t="s">
        <v>149</v>
      </c>
      <c r="E8" s="172" t="s">
        <v>150</v>
      </c>
      <c r="F8" s="172" t="s">
        <v>151</v>
      </c>
      <c r="G8" s="173" t="s">
        <v>152</v>
      </c>
      <c r="H8" s="173" t="s">
        <v>153</v>
      </c>
      <c r="I8" s="173" t="s">
        <v>154</v>
      </c>
      <c r="J8" s="173" t="s">
        <v>155</v>
      </c>
      <c r="K8" s="173" t="s">
        <v>156</v>
      </c>
      <c r="L8" s="173" t="s">
        <v>157</v>
      </c>
      <c r="M8" s="173" t="s">
        <v>158</v>
      </c>
      <c r="N8" s="173" t="s">
        <v>159</v>
      </c>
      <c r="O8" s="173" t="s">
        <v>160</v>
      </c>
      <c r="P8" s="173" t="s">
        <v>161</v>
      </c>
      <c r="Q8" s="174" t="s">
        <v>6</v>
      </c>
    </row>
    <row r="9" spans="2:17" x14ac:dyDescent="0.25">
      <c r="B9" s="175">
        <v>1</v>
      </c>
      <c r="C9" s="176" t="s">
        <v>162</v>
      </c>
      <c r="D9" s="175" t="s">
        <v>163</v>
      </c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</row>
    <row r="10" spans="2:17" x14ac:dyDescent="0.25">
      <c r="B10" s="175">
        <f>B9+1</f>
        <v>2</v>
      </c>
      <c r="C10" s="176" t="s">
        <v>164</v>
      </c>
      <c r="D10" s="175" t="s">
        <v>163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</row>
    <row r="11" spans="2:17" x14ac:dyDescent="0.25">
      <c r="B11" s="175">
        <f t="shared" ref="B11:B27" si="0">B10+1</f>
        <v>3</v>
      </c>
      <c r="C11" s="176" t="s">
        <v>165</v>
      </c>
      <c r="D11" s="175" t="s">
        <v>163</v>
      </c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</row>
    <row r="12" spans="2:17" x14ac:dyDescent="0.25">
      <c r="B12" s="175">
        <f t="shared" si="0"/>
        <v>4</v>
      </c>
      <c r="C12" s="176" t="s">
        <v>166</v>
      </c>
      <c r="D12" s="175" t="s">
        <v>163</v>
      </c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2:17" x14ac:dyDescent="0.25">
      <c r="B13" s="175">
        <f t="shared" si="0"/>
        <v>5</v>
      </c>
      <c r="C13" s="176" t="s">
        <v>167</v>
      </c>
      <c r="D13" s="175" t="s">
        <v>163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</row>
    <row r="14" spans="2:17" x14ac:dyDescent="0.25">
      <c r="B14" s="175">
        <f t="shared" si="0"/>
        <v>6</v>
      </c>
      <c r="C14" s="176" t="s">
        <v>168</v>
      </c>
      <c r="D14" s="175" t="s">
        <v>163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</row>
    <row r="15" spans="2:17" x14ac:dyDescent="0.25">
      <c r="B15" s="175">
        <f t="shared" si="0"/>
        <v>7</v>
      </c>
      <c r="C15" s="178" t="s">
        <v>169</v>
      </c>
      <c r="D15" s="179" t="s">
        <v>170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</row>
    <row r="16" spans="2:17" x14ac:dyDescent="0.25">
      <c r="B16" s="175">
        <f t="shared" si="0"/>
        <v>8</v>
      </c>
      <c r="C16" s="178" t="s">
        <v>171</v>
      </c>
      <c r="D16" s="179" t="s">
        <v>170</v>
      </c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</row>
    <row r="17" spans="2:17" x14ac:dyDescent="0.25">
      <c r="B17" s="175">
        <f t="shared" si="0"/>
        <v>9</v>
      </c>
      <c r="C17" s="178" t="s">
        <v>172</v>
      </c>
      <c r="D17" s="179" t="s">
        <v>170</v>
      </c>
      <c r="E17" s="177">
        <f>'[84]9.1_FY 18'!$R$94</f>
        <v>57.907247559999973</v>
      </c>
      <c r="F17" s="177">
        <f>'[84]9.1_FY 18'!$R$95</f>
        <v>42.475409860000099</v>
      </c>
      <c r="G17" s="177">
        <f>'[84]9.1_FY 18'!$R$96</f>
        <v>32.086578299999985</v>
      </c>
      <c r="H17" s="177">
        <f>'[84]9.1_FY 18'!$R$97</f>
        <v>18.712197119999999</v>
      </c>
      <c r="I17" s="177">
        <f>'[84]9.1_FY 18'!$R$98</f>
        <v>49.354502439999948</v>
      </c>
      <c r="J17" s="177">
        <f>'[84]9.1_FY 18'!$R$99</f>
        <v>58.121936600000019</v>
      </c>
      <c r="K17" s="177">
        <f>'[84]9.1_FY 18'!$R$100</f>
        <v>32.156881539999958</v>
      </c>
      <c r="L17" s="177">
        <f>'[84]9.1_FY 18'!$R$101</f>
        <v>24.416699999999999</v>
      </c>
      <c r="M17" s="177">
        <f>'[84]9.1_FY 18'!$R$102</f>
        <v>47.912791000000006</v>
      </c>
      <c r="N17" s="177">
        <f>'[84]9.1_FY 18'!$R$103</f>
        <v>75.996837299999981</v>
      </c>
      <c r="O17" s="177">
        <f>'[84]9.1_FY 18'!$R$104</f>
        <v>73.700309899999993</v>
      </c>
      <c r="P17" s="177">
        <f>'[84]9.1_FY 18'!$R$105</f>
        <v>85.134672999999992</v>
      </c>
      <c r="Q17" s="177">
        <f>'[84]9.1_FY 18'!$R$106</f>
        <v>597.97606461999999</v>
      </c>
    </row>
    <row r="18" spans="2:17" x14ac:dyDescent="0.25">
      <c r="B18" s="175">
        <f t="shared" si="0"/>
        <v>10</v>
      </c>
      <c r="C18" s="180" t="s">
        <v>173</v>
      </c>
      <c r="D18" s="179" t="s">
        <v>170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</row>
    <row r="19" spans="2:17" x14ac:dyDescent="0.25">
      <c r="B19" s="175">
        <f t="shared" si="0"/>
        <v>11</v>
      </c>
      <c r="C19" s="178" t="s">
        <v>174</v>
      </c>
      <c r="D19" s="179" t="s">
        <v>175</v>
      </c>
      <c r="E19" s="177">
        <f>E23/E17*10</f>
        <v>0</v>
      </c>
      <c r="F19" s="177">
        <f t="shared" ref="F19:Q19" si="1">F23/F17*10</f>
        <v>0</v>
      </c>
      <c r="G19" s="177">
        <f t="shared" si="1"/>
        <v>0</v>
      </c>
      <c r="H19" s="177">
        <f t="shared" si="1"/>
        <v>0</v>
      </c>
      <c r="I19" s="177">
        <f t="shared" si="1"/>
        <v>0</v>
      </c>
      <c r="J19" s="177">
        <f t="shared" si="1"/>
        <v>0</v>
      </c>
      <c r="K19" s="177">
        <f t="shared" si="1"/>
        <v>0</v>
      </c>
      <c r="L19" s="177">
        <f t="shared" si="1"/>
        <v>0</v>
      </c>
      <c r="M19" s="177">
        <f t="shared" si="1"/>
        <v>0</v>
      </c>
      <c r="N19" s="177">
        <f t="shared" si="1"/>
        <v>0</v>
      </c>
      <c r="O19" s="177">
        <f t="shared" si="1"/>
        <v>0</v>
      </c>
      <c r="P19" s="177">
        <f t="shared" si="1"/>
        <v>0</v>
      </c>
      <c r="Q19" s="177">
        <f t="shared" si="1"/>
        <v>0</v>
      </c>
    </row>
    <row r="20" spans="2:17" x14ac:dyDescent="0.25">
      <c r="B20" s="175">
        <f t="shared" si="0"/>
        <v>12</v>
      </c>
      <c r="C20" s="180" t="s">
        <v>176</v>
      </c>
      <c r="D20" s="179" t="s">
        <v>177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2:17" x14ac:dyDescent="0.25">
      <c r="B21" s="175">
        <f t="shared" si="0"/>
        <v>13</v>
      </c>
      <c r="C21" s="180" t="s">
        <v>178</v>
      </c>
      <c r="D21" s="179" t="s">
        <v>175</v>
      </c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</row>
    <row r="22" spans="2:17" x14ac:dyDescent="0.25">
      <c r="B22" s="175">
        <f t="shared" si="0"/>
        <v>14</v>
      </c>
      <c r="C22" s="178" t="s">
        <v>179</v>
      </c>
      <c r="D22" s="179" t="s">
        <v>177</v>
      </c>
      <c r="E22" s="177">
        <f>'[84]9.1_FY 18'!$R$124</f>
        <v>3.1875</v>
      </c>
      <c r="F22" s="177">
        <f>'[84]9.1_FY 18'!$R$125</f>
        <v>3.1875</v>
      </c>
      <c r="G22" s="177">
        <f>'[84]9.1_FY 18'!$R$126</f>
        <v>3.1875</v>
      </c>
      <c r="H22" s="177">
        <f>'[84]9.1_FY 18'!$R$127</f>
        <v>3.1875</v>
      </c>
      <c r="I22" s="177">
        <f>'[84]9.1_FY 18'!$R$128</f>
        <v>3.1875</v>
      </c>
      <c r="J22" s="177">
        <f>'[84]9.1_FY 18'!$R$129</f>
        <v>3.1875</v>
      </c>
      <c r="K22" s="177">
        <f>'[84]9.1_FY 18'!$R$130</f>
        <v>3.1875</v>
      </c>
      <c r="L22" s="177">
        <f>'[84]9.1_FY 18'!$R$131</f>
        <v>3.1875</v>
      </c>
      <c r="M22" s="177">
        <f>'[84]9.1_FY 18'!$R$132</f>
        <v>3.1875</v>
      </c>
      <c r="N22" s="177">
        <f>'[84]9.1_FY 18'!$R$133</f>
        <v>3.1875</v>
      </c>
      <c r="O22" s="177">
        <f>'[84]9.1_FY 18'!$R$134</f>
        <v>3.1875</v>
      </c>
      <c r="P22" s="177">
        <f>'[84]9.1_FY 18'!$R$135</f>
        <v>3.1875</v>
      </c>
      <c r="Q22" s="177">
        <f>'[84]9.1_FY 18'!$R$136</f>
        <v>38.25</v>
      </c>
    </row>
    <row r="23" spans="2:17" x14ac:dyDescent="0.25">
      <c r="B23" s="175">
        <f t="shared" si="0"/>
        <v>15</v>
      </c>
      <c r="C23" s="178" t="s">
        <v>180</v>
      </c>
      <c r="D23" s="179" t="s">
        <v>177</v>
      </c>
      <c r="E23" s="177">
        <f>'[84]9.1_FY 18'!$R$139</f>
        <v>0</v>
      </c>
      <c r="F23" s="177">
        <f>'[84]9.1_FY 18'!$R$140</f>
        <v>0</v>
      </c>
      <c r="G23" s="177">
        <f>'[84]9.1_FY 18'!$R$141</f>
        <v>0</v>
      </c>
      <c r="H23" s="177">
        <f>'[84]9.1_FY 18'!$R$142</f>
        <v>0</v>
      </c>
      <c r="I23" s="177">
        <f>'[84]9.1_FY 18'!$R$143</f>
        <v>0</v>
      </c>
      <c r="J23" s="177">
        <f>'[84]9.1_FY 18'!$R$144</f>
        <v>0</v>
      </c>
      <c r="K23" s="177">
        <f>'[84]9.1_FY 18'!$R$145</f>
        <v>0</v>
      </c>
      <c r="L23" s="177">
        <f>'[84]9.1_FY 18'!$R$146</f>
        <v>0</v>
      </c>
      <c r="M23" s="177">
        <f>'[84]9.1_FY 18'!$R$147</f>
        <v>0</v>
      </c>
      <c r="N23" s="177">
        <f>'[84]9.1_FY 18'!$R$148</f>
        <v>0</v>
      </c>
      <c r="O23" s="177">
        <f>'[84]9.1_FY 18'!$R$149</f>
        <v>0</v>
      </c>
      <c r="P23" s="177">
        <f>'[84]9.1_FY 18'!$R$150</f>
        <v>0</v>
      </c>
      <c r="Q23" s="177">
        <f>'[84]9.1_FY 18'!$R$151</f>
        <v>0</v>
      </c>
    </row>
    <row r="24" spans="2:17" x14ac:dyDescent="0.25">
      <c r="B24" s="175">
        <f t="shared" si="0"/>
        <v>16</v>
      </c>
      <c r="C24" s="180" t="s">
        <v>181</v>
      </c>
      <c r="D24" s="179" t="s">
        <v>177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2:17" x14ac:dyDescent="0.25">
      <c r="B25" s="175">
        <f t="shared" si="0"/>
        <v>17</v>
      </c>
      <c r="C25" s="178" t="s">
        <v>182</v>
      </c>
      <c r="D25" s="179" t="s">
        <v>177</v>
      </c>
      <c r="E25" s="177">
        <f>'[84]9.1_FY 18'!$R$183</f>
        <v>0</v>
      </c>
      <c r="F25" s="177">
        <f>'[84]9.1_FY 18'!$R$184</f>
        <v>0</v>
      </c>
      <c r="G25" s="177">
        <f>'[84]9.1_FY 18'!$R$185</f>
        <v>0</v>
      </c>
      <c r="H25" s="177">
        <f>'[84]9.1_FY 18'!$R$186</f>
        <v>0</v>
      </c>
      <c r="I25" s="177">
        <f>'[84]9.1_FY 18'!$R$187</f>
        <v>0</v>
      </c>
      <c r="J25" s="177">
        <f>'[84]9.1_FY 18'!$R$188</f>
        <v>0</v>
      </c>
      <c r="K25" s="177">
        <f>'[84]9.1_FY 18'!$R$189</f>
        <v>0</v>
      </c>
      <c r="L25" s="177">
        <f>'[84]9.1_FY 18'!$R$190</f>
        <v>0</v>
      </c>
      <c r="M25" s="177">
        <f>'[84]9.1_FY 18'!$R$191</f>
        <v>0</v>
      </c>
      <c r="N25" s="177">
        <f>'[84]9.1_FY 18'!$R$192</f>
        <v>0</v>
      </c>
      <c r="O25" s="177">
        <f>'[84]9.1_FY 18'!$R$193</f>
        <v>0</v>
      </c>
      <c r="P25" s="177">
        <f>'[84]9.1_FY 18'!$R$194</f>
        <v>0</v>
      </c>
      <c r="Q25" s="177">
        <f>'[84]9.1_FY 18'!$R$195</f>
        <v>0</v>
      </c>
    </row>
    <row r="26" spans="2:17" x14ac:dyDescent="0.25">
      <c r="B26" s="175">
        <f t="shared" si="0"/>
        <v>18</v>
      </c>
      <c r="C26" s="182" t="s">
        <v>183</v>
      </c>
      <c r="D26" s="179" t="s">
        <v>177</v>
      </c>
      <c r="E26" s="183">
        <f>SUM(E22:E25)</f>
        <v>3.1875</v>
      </c>
      <c r="F26" s="183">
        <f t="shared" ref="F26:Q26" si="2">SUM(F22:F25)</f>
        <v>3.1875</v>
      </c>
      <c r="G26" s="183">
        <f t="shared" si="2"/>
        <v>3.1875</v>
      </c>
      <c r="H26" s="183">
        <f t="shared" si="2"/>
        <v>3.1875</v>
      </c>
      <c r="I26" s="183">
        <f t="shared" si="2"/>
        <v>3.1875</v>
      </c>
      <c r="J26" s="183">
        <f t="shared" si="2"/>
        <v>3.1875</v>
      </c>
      <c r="K26" s="183">
        <f t="shared" si="2"/>
        <v>3.1875</v>
      </c>
      <c r="L26" s="183">
        <f t="shared" si="2"/>
        <v>3.1875</v>
      </c>
      <c r="M26" s="183">
        <f t="shared" si="2"/>
        <v>3.1875</v>
      </c>
      <c r="N26" s="183">
        <f t="shared" si="2"/>
        <v>3.1875</v>
      </c>
      <c r="O26" s="183">
        <f t="shared" si="2"/>
        <v>3.1875</v>
      </c>
      <c r="P26" s="183">
        <f t="shared" si="2"/>
        <v>3.1875</v>
      </c>
      <c r="Q26" s="183">
        <f t="shared" si="2"/>
        <v>38.25</v>
      </c>
    </row>
    <row r="27" spans="2:17" x14ac:dyDescent="0.25">
      <c r="B27" s="175">
        <f t="shared" si="0"/>
        <v>19</v>
      </c>
      <c r="C27" s="184" t="s">
        <v>184</v>
      </c>
      <c r="D27" s="179"/>
      <c r="E27" s="177">
        <f>'[84]9.1_FY 18'!$R$169</f>
        <v>18.784999842000001</v>
      </c>
      <c r="F27" s="177">
        <f>'[84]9.1_FY 18'!$R$170</f>
        <v>18.784999841999998</v>
      </c>
      <c r="G27" s="177">
        <f>'[84]9.1_FY 18'!$R$171</f>
        <v>18.784999841999998</v>
      </c>
      <c r="H27" s="177">
        <f>'[84]9.1_FY 18'!$R$172</f>
        <v>18.784999841999998</v>
      </c>
      <c r="I27" s="177">
        <f>'[84]9.1_FY 18'!$R$173</f>
        <v>18.784999841999998</v>
      </c>
      <c r="J27" s="177">
        <f>'[84]9.1_FY 18'!$R$174</f>
        <v>18.784999841999998</v>
      </c>
      <c r="K27" s="177">
        <f>'[84]9.1_FY 18'!$R$175</f>
        <v>18.784999841999998</v>
      </c>
      <c r="L27" s="177">
        <f>'[84]9.1_FY 18'!$R$176</f>
        <v>18.784999841999998</v>
      </c>
      <c r="M27" s="177">
        <f>'[84]9.1_FY 18'!$R$177</f>
        <v>18.784999841999998</v>
      </c>
      <c r="N27" s="177">
        <f>'[84]9.1_FY 18'!$R$178</f>
        <v>18.784999841999998</v>
      </c>
      <c r="O27" s="177">
        <f>'[84]9.1_FY 18'!$R$179</f>
        <v>18.784999841999998</v>
      </c>
      <c r="P27" s="177">
        <f>'[84]9.1_FY 18'!$R$180</f>
        <v>18.784999841999998</v>
      </c>
      <c r="Q27" s="177">
        <f>'[84]9.1_FY 18'!$R$181</f>
        <v>225.41999810399992</v>
      </c>
    </row>
    <row r="28" spans="2:17" x14ac:dyDescent="0.25">
      <c r="B28" s="175"/>
      <c r="C28" s="178" t="s">
        <v>185</v>
      </c>
      <c r="D28" s="179" t="s">
        <v>177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83"/>
    </row>
    <row r="29" spans="2:17" x14ac:dyDescent="0.25">
      <c r="B29" s="179">
        <f>B27+1</f>
        <v>20</v>
      </c>
      <c r="C29" s="185" t="s">
        <v>186</v>
      </c>
      <c r="D29" s="179" t="s">
        <v>177</v>
      </c>
      <c r="E29" s="183">
        <f>SUM(E26:E28)</f>
        <v>21.972499842000001</v>
      </c>
      <c r="F29" s="183">
        <f t="shared" ref="F29:Q29" si="3">SUM(F26:F28)</f>
        <v>21.972499841999998</v>
      </c>
      <c r="G29" s="183">
        <f t="shared" si="3"/>
        <v>21.972499841999998</v>
      </c>
      <c r="H29" s="183">
        <f t="shared" si="3"/>
        <v>21.972499841999998</v>
      </c>
      <c r="I29" s="183">
        <f t="shared" si="3"/>
        <v>21.972499841999998</v>
      </c>
      <c r="J29" s="183">
        <f t="shared" si="3"/>
        <v>21.972499841999998</v>
      </c>
      <c r="K29" s="183">
        <f t="shared" si="3"/>
        <v>21.972499841999998</v>
      </c>
      <c r="L29" s="183">
        <f t="shared" si="3"/>
        <v>21.972499841999998</v>
      </c>
      <c r="M29" s="183">
        <f t="shared" si="3"/>
        <v>21.972499841999998</v>
      </c>
      <c r="N29" s="183">
        <f t="shared" si="3"/>
        <v>21.972499841999998</v>
      </c>
      <c r="O29" s="183">
        <f t="shared" si="3"/>
        <v>21.972499841999998</v>
      </c>
      <c r="P29" s="183">
        <f t="shared" si="3"/>
        <v>21.972499841999998</v>
      </c>
      <c r="Q29" s="183">
        <f t="shared" si="3"/>
        <v>263.66999810399989</v>
      </c>
    </row>
    <row r="30" spans="2:17" x14ac:dyDescent="0.25">
      <c r="B30" s="179">
        <f>B29+1</f>
        <v>21</v>
      </c>
      <c r="C30" s="185" t="s">
        <v>187</v>
      </c>
      <c r="D30" s="179" t="s">
        <v>177</v>
      </c>
      <c r="E30" s="183">
        <f>E29</f>
        <v>21.972499842000001</v>
      </c>
      <c r="F30" s="183">
        <f t="shared" ref="F30:Q30" si="4">F29</f>
        <v>21.972499841999998</v>
      </c>
      <c r="G30" s="183">
        <f t="shared" si="4"/>
        <v>21.972499841999998</v>
      </c>
      <c r="H30" s="183">
        <f t="shared" si="4"/>
        <v>21.972499841999998</v>
      </c>
      <c r="I30" s="183">
        <f t="shared" si="4"/>
        <v>21.972499841999998</v>
      </c>
      <c r="J30" s="183">
        <f t="shared" si="4"/>
        <v>21.972499841999998</v>
      </c>
      <c r="K30" s="183">
        <f t="shared" si="4"/>
        <v>21.972499841999998</v>
      </c>
      <c r="L30" s="183">
        <f t="shared" si="4"/>
        <v>21.972499841999998</v>
      </c>
      <c r="M30" s="183">
        <f t="shared" si="4"/>
        <v>21.972499841999998</v>
      </c>
      <c r="N30" s="183">
        <f t="shared" si="4"/>
        <v>21.972499841999998</v>
      </c>
      <c r="O30" s="183">
        <f t="shared" si="4"/>
        <v>21.972499841999998</v>
      </c>
      <c r="P30" s="183">
        <f t="shared" si="4"/>
        <v>21.972499841999998</v>
      </c>
      <c r="Q30" s="183">
        <f t="shared" si="4"/>
        <v>263.66999810399989</v>
      </c>
    </row>
    <row r="32" spans="2:17" x14ac:dyDescent="0.25">
      <c r="B32" s="169" t="s">
        <v>188</v>
      </c>
    </row>
    <row r="33" spans="2:17" x14ac:dyDescent="0.25">
      <c r="B33" s="169" t="s">
        <v>147</v>
      </c>
    </row>
    <row r="34" spans="2:17" ht="25.5" x14ac:dyDescent="0.25">
      <c r="B34" s="170" t="s">
        <v>10</v>
      </c>
      <c r="C34" s="170" t="s">
        <v>148</v>
      </c>
      <c r="D34" s="170" t="s">
        <v>149</v>
      </c>
      <c r="E34" s="172" t="s">
        <v>150</v>
      </c>
      <c r="F34" s="172" t="s">
        <v>151</v>
      </c>
      <c r="G34" s="173" t="s">
        <v>152</v>
      </c>
      <c r="H34" s="173" t="s">
        <v>153</v>
      </c>
      <c r="I34" s="173" t="s">
        <v>154</v>
      </c>
      <c r="J34" s="173" t="s">
        <v>155</v>
      </c>
      <c r="K34" s="173" t="s">
        <v>156</v>
      </c>
      <c r="L34" s="173" t="s">
        <v>157</v>
      </c>
      <c r="M34" s="173" t="s">
        <v>158</v>
      </c>
      <c r="N34" s="173" t="s">
        <v>159</v>
      </c>
      <c r="O34" s="173" t="s">
        <v>160</v>
      </c>
      <c r="P34" s="173" t="s">
        <v>161</v>
      </c>
      <c r="Q34" s="174" t="s">
        <v>6</v>
      </c>
    </row>
    <row r="35" spans="2:17" x14ac:dyDescent="0.25">
      <c r="B35" s="175">
        <v>1</v>
      </c>
      <c r="C35" s="176" t="s">
        <v>162</v>
      </c>
      <c r="D35" s="175" t="s">
        <v>163</v>
      </c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</row>
    <row r="36" spans="2:17" x14ac:dyDescent="0.25">
      <c r="B36" s="175">
        <f>B35+1</f>
        <v>2</v>
      </c>
      <c r="C36" s="176" t="s">
        <v>164</v>
      </c>
      <c r="D36" s="175" t="s">
        <v>163</v>
      </c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</row>
    <row r="37" spans="2:17" x14ac:dyDescent="0.25">
      <c r="B37" s="175">
        <f>B36+1</f>
        <v>3</v>
      </c>
      <c r="C37" s="176" t="s">
        <v>165</v>
      </c>
      <c r="D37" s="175" t="s">
        <v>163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</row>
    <row r="38" spans="2:17" x14ac:dyDescent="0.25">
      <c r="B38" s="175">
        <f t="shared" ref="B38:B53" si="5">B37+1</f>
        <v>4</v>
      </c>
      <c r="C38" s="176" t="s">
        <v>166</v>
      </c>
      <c r="D38" s="175" t="s">
        <v>163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</row>
    <row r="39" spans="2:17" x14ac:dyDescent="0.25">
      <c r="B39" s="175">
        <f t="shared" si="5"/>
        <v>5</v>
      </c>
      <c r="C39" s="176" t="s">
        <v>167</v>
      </c>
      <c r="D39" s="175" t="s">
        <v>163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</row>
    <row r="40" spans="2:17" x14ac:dyDescent="0.25">
      <c r="B40" s="175">
        <f t="shared" si="5"/>
        <v>6</v>
      </c>
      <c r="C40" s="176" t="s">
        <v>168</v>
      </c>
      <c r="D40" s="175" t="s">
        <v>163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</row>
    <row r="41" spans="2:17" x14ac:dyDescent="0.25">
      <c r="B41" s="175">
        <f t="shared" si="5"/>
        <v>7</v>
      </c>
      <c r="C41" s="178" t="s">
        <v>169</v>
      </c>
      <c r="D41" s="179" t="s">
        <v>170</v>
      </c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</row>
    <row r="42" spans="2:17" x14ac:dyDescent="0.25">
      <c r="B42" s="175">
        <f t="shared" si="5"/>
        <v>8</v>
      </c>
      <c r="C42" s="178" t="s">
        <v>171</v>
      </c>
      <c r="D42" s="179" t="s">
        <v>170</v>
      </c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</row>
    <row r="43" spans="2:17" x14ac:dyDescent="0.25">
      <c r="B43" s="175">
        <f t="shared" si="5"/>
        <v>9</v>
      </c>
      <c r="C43" s="178" t="s">
        <v>172</v>
      </c>
      <c r="D43" s="179" t="s">
        <v>170</v>
      </c>
      <c r="E43" s="177">
        <f>'[84]9.1_FY 19'!$R$94</f>
        <v>12.296675</v>
      </c>
      <c r="F43" s="177">
        <f>'[84]9.1_FY 19'!$R$95</f>
        <v>84.752939220000087</v>
      </c>
      <c r="G43" s="177">
        <f>'[84]9.1_FY 19'!$R$96</f>
        <v>88.229279220000095</v>
      </c>
      <c r="H43" s="177">
        <f>'[84]9.1_FY 19'!$R$97</f>
        <v>76.427929220000095</v>
      </c>
      <c r="I43" s="177">
        <f>'[84]9.1_FY 19'!$R$98</f>
        <v>81.34490922000009</v>
      </c>
      <c r="J43" s="177">
        <f>'[84]9.1_FY 19'!$R$99</f>
        <v>80.560359220000095</v>
      </c>
      <c r="K43" s="177">
        <f>'[84]9.1_FY 19'!$R$100</f>
        <v>82.556209220000099</v>
      </c>
      <c r="L43" s="177">
        <f>'[84]9.1_FY 19'!$R$101</f>
        <v>87.326979220000098</v>
      </c>
      <c r="M43" s="177">
        <f>'[84]9.1_FY 19'!$R$102</f>
        <v>107.5027492200001</v>
      </c>
      <c r="N43" s="177">
        <f>'[84]9.1_FY 19'!$R$103</f>
        <v>124.35749922000009</v>
      </c>
      <c r="O43" s="177">
        <f>'[84]9.1_FY 19'!$R$104</f>
        <v>116.27363922000009</v>
      </c>
      <c r="P43" s="177">
        <f>'[84]9.1_FY 19'!$R$105</f>
        <v>91.902299220000089</v>
      </c>
      <c r="Q43" s="177">
        <f>'[84]9.1_FY 19'!$R$106</f>
        <v>1033.5314664200009</v>
      </c>
    </row>
    <row r="44" spans="2:17" x14ac:dyDescent="0.25">
      <c r="B44" s="175">
        <f t="shared" si="5"/>
        <v>10</v>
      </c>
      <c r="C44" s="180" t="s">
        <v>173</v>
      </c>
      <c r="D44" s="179" t="s">
        <v>170</v>
      </c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</row>
    <row r="45" spans="2:17" x14ac:dyDescent="0.25">
      <c r="B45" s="175">
        <f t="shared" si="5"/>
        <v>11</v>
      </c>
      <c r="C45" s="178" t="s">
        <v>174</v>
      </c>
      <c r="D45" s="179" t="s">
        <v>175</v>
      </c>
      <c r="E45" s="177">
        <f>E49/E43*10</f>
        <v>0</v>
      </c>
      <c r="F45" s="177">
        <f t="shared" ref="F45:Q45" si="6">F49/F43*10</f>
        <v>0</v>
      </c>
      <c r="G45" s="177">
        <f t="shared" si="6"/>
        <v>0</v>
      </c>
      <c r="H45" s="177">
        <f t="shared" si="6"/>
        <v>0</v>
      </c>
      <c r="I45" s="177">
        <f t="shared" si="6"/>
        <v>0</v>
      </c>
      <c r="J45" s="177">
        <f t="shared" si="6"/>
        <v>0</v>
      </c>
      <c r="K45" s="177">
        <f t="shared" si="6"/>
        <v>0</v>
      </c>
      <c r="L45" s="177">
        <f t="shared" si="6"/>
        <v>0</v>
      </c>
      <c r="M45" s="177">
        <f t="shared" si="6"/>
        <v>0</v>
      </c>
      <c r="N45" s="177">
        <f t="shared" si="6"/>
        <v>0</v>
      </c>
      <c r="O45" s="177">
        <f t="shared" si="6"/>
        <v>0</v>
      </c>
      <c r="P45" s="177">
        <f t="shared" si="6"/>
        <v>0</v>
      </c>
      <c r="Q45" s="177">
        <f t="shared" si="6"/>
        <v>0</v>
      </c>
    </row>
    <row r="46" spans="2:17" x14ac:dyDescent="0.25">
      <c r="B46" s="175">
        <f t="shared" si="5"/>
        <v>12</v>
      </c>
      <c r="C46" s="180" t="s">
        <v>176</v>
      </c>
      <c r="D46" s="179" t="s">
        <v>177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</row>
    <row r="47" spans="2:17" x14ac:dyDescent="0.25">
      <c r="B47" s="175">
        <f t="shared" si="5"/>
        <v>13</v>
      </c>
      <c r="C47" s="180" t="s">
        <v>178</v>
      </c>
      <c r="D47" s="179" t="s">
        <v>175</v>
      </c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</row>
    <row r="48" spans="2:17" x14ac:dyDescent="0.25">
      <c r="B48" s="175">
        <f t="shared" si="5"/>
        <v>14</v>
      </c>
      <c r="C48" s="178" t="s">
        <v>179</v>
      </c>
      <c r="D48" s="179" t="s">
        <v>177</v>
      </c>
      <c r="E48" s="177">
        <f>'[84]9.1_FY 19'!$R$124</f>
        <v>3.2008333333333332</v>
      </c>
      <c r="F48" s="177">
        <f>'[84]9.1_FY 19'!$R$125</f>
        <v>3.2008333333333332</v>
      </c>
      <c r="G48" s="177">
        <f>'[84]9.1_FY 19'!$R$126</f>
        <v>3.2008333333333332</v>
      </c>
      <c r="H48" s="177">
        <f>'[84]9.1_FY 19'!$R$127</f>
        <v>3.2008333333333332</v>
      </c>
      <c r="I48" s="177">
        <f>'[84]9.1_FY 19'!$R$128</f>
        <v>3.2008333333333332</v>
      </c>
      <c r="J48" s="177">
        <f>'[84]9.1_FY 19'!$R$129</f>
        <v>8.8291666666666657</v>
      </c>
      <c r="K48" s="177">
        <f>'[84]9.1_FY 19'!$R$130</f>
        <v>8.8291666666666657</v>
      </c>
      <c r="L48" s="177">
        <f>'[84]9.1_FY 19'!$R$131</f>
        <v>8.8291666666666657</v>
      </c>
      <c r="M48" s="177">
        <f>'[84]9.1_FY 19'!$R$132</f>
        <v>8.8291666666666657</v>
      </c>
      <c r="N48" s="177">
        <f>'[84]9.1_FY 19'!$R$133</f>
        <v>8.8291666666666657</v>
      </c>
      <c r="O48" s="177">
        <f>'[84]9.1_FY 19'!$R$134</f>
        <v>8.8291666666666657</v>
      </c>
      <c r="P48" s="177">
        <f>'[84]9.1_FY 19'!$R$135</f>
        <v>8.8291666666666657</v>
      </c>
      <c r="Q48" s="177">
        <f>'[84]9.1_FY 19'!$R$136</f>
        <v>77.808333333333323</v>
      </c>
    </row>
    <row r="49" spans="2:17" x14ac:dyDescent="0.25">
      <c r="B49" s="175">
        <f t="shared" si="5"/>
        <v>15</v>
      </c>
      <c r="C49" s="178" t="s">
        <v>180</v>
      </c>
      <c r="D49" s="179" t="s">
        <v>177</v>
      </c>
      <c r="E49" s="177">
        <f>'[84]9.1_FY 19'!$R$139</f>
        <v>0</v>
      </c>
      <c r="F49" s="177">
        <f>'[84]9.1_FY 19'!$R$140</f>
        <v>0</v>
      </c>
      <c r="G49" s="177">
        <f>'[84]9.1_FY 19'!$R$141</f>
        <v>0</v>
      </c>
      <c r="H49" s="177">
        <f>'[84]9.1_FY 19'!$R$142</f>
        <v>0</v>
      </c>
      <c r="I49" s="177">
        <f>'[84]9.1_FY 19'!$R$143</f>
        <v>0</v>
      </c>
      <c r="J49" s="177">
        <f>'[84]9.1_FY 19'!$R$144</f>
        <v>0</v>
      </c>
      <c r="K49" s="177">
        <f>'[84]9.1_FY 19'!$R$145</f>
        <v>0</v>
      </c>
      <c r="L49" s="177">
        <f>'[84]9.1_FY 19'!$R$146</f>
        <v>0</v>
      </c>
      <c r="M49" s="177">
        <f>'[84]9.1_FY 19'!$R$147</f>
        <v>0</v>
      </c>
      <c r="N49" s="177">
        <f>'[84]9.1_FY 19'!$R$148</f>
        <v>0</v>
      </c>
      <c r="O49" s="177">
        <f>'[84]9.1_FY 19'!$R$149</f>
        <v>0</v>
      </c>
      <c r="P49" s="177">
        <f>'[84]9.1_FY 19'!$R$150</f>
        <v>0</v>
      </c>
      <c r="Q49" s="177">
        <f>'[84]9.1_FY 19'!$R$151</f>
        <v>0</v>
      </c>
    </row>
    <row r="50" spans="2:17" x14ac:dyDescent="0.25">
      <c r="B50" s="175">
        <f t="shared" si="5"/>
        <v>16</v>
      </c>
      <c r="C50" s="180" t="s">
        <v>181</v>
      </c>
      <c r="D50" s="179" t="s">
        <v>177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</row>
    <row r="51" spans="2:17" x14ac:dyDescent="0.25">
      <c r="B51" s="175">
        <f t="shared" si="5"/>
        <v>17</v>
      </c>
      <c r="C51" s="178" t="s">
        <v>182</v>
      </c>
      <c r="D51" s="179" t="s">
        <v>177</v>
      </c>
      <c r="E51" s="177">
        <f>'[84]9.1_FY 19'!$R$183</f>
        <v>0</v>
      </c>
      <c r="F51" s="177">
        <f>'[84]9.1_FY 19'!$R$184</f>
        <v>0</v>
      </c>
      <c r="G51" s="177">
        <f>'[84]9.1_FY 19'!$R$185</f>
        <v>0</v>
      </c>
      <c r="H51" s="177">
        <f>'[84]9.1_FY 19'!$R$186</f>
        <v>0</v>
      </c>
      <c r="I51" s="177">
        <f>'[84]9.1_FY 19'!$R$187</f>
        <v>0</v>
      </c>
      <c r="J51" s="177">
        <f>'[84]9.1_FY 19'!$R$188</f>
        <v>0</v>
      </c>
      <c r="K51" s="177">
        <f>'[84]9.1_FY 19'!$R$189</f>
        <v>0</v>
      </c>
      <c r="L51" s="177">
        <f>'[84]9.1_FY 19'!$R$190</f>
        <v>0</v>
      </c>
      <c r="M51" s="177">
        <f>'[84]9.1_FY 19'!$R$191</f>
        <v>0</v>
      </c>
      <c r="N51" s="177">
        <f>'[84]9.1_FY 19'!$R$192</f>
        <v>0</v>
      </c>
      <c r="O51" s="177">
        <f>'[84]9.1_FY 19'!$R$193</f>
        <v>0</v>
      </c>
      <c r="P51" s="177">
        <f>'[84]9.1_FY 19'!$R$194</f>
        <v>0</v>
      </c>
      <c r="Q51" s="177">
        <f>'[84]9.1_FY 19'!$R$195</f>
        <v>0</v>
      </c>
    </row>
    <row r="52" spans="2:17" x14ac:dyDescent="0.25">
      <c r="B52" s="175">
        <f t="shared" si="5"/>
        <v>18</v>
      </c>
      <c r="C52" s="182" t="s">
        <v>183</v>
      </c>
      <c r="D52" s="179" t="s">
        <v>177</v>
      </c>
      <c r="E52" s="183">
        <f>SUM(E48:E51)</f>
        <v>3.2008333333333332</v>
      </c>
      <c r="F52" s="183">
        <f t="shared" ref="F52:Q52" si="7">SUM(F48:F51)</f>
        <v>3.2008333333333332</v>
      </c>
      <c r="G52" s="183">
        <f t="shared" si="7"/>
        <v>3.2008333333333332</v>
      </c>
      <c r="H52" s="183">
        <f t="shared" si="7"/>
        <v>3.2008333333333332</v>
      </c>
      <c r="I52" s="183">
        <f t="shared" si="7"/>
        <v>3.2008333333333332</v>
      </c>
      <c r="J52" s="183">
        <f t="shared" si="7"/>
        <v>8.8291666666666657</v>
      </c>
      <c r="K52" s="183">
        <f t="shared" si="7"/>
        <v>8.8291666666666657</v>
      </c>
      <c r="L52" s="183">
        <f t="shared" si="7"/>
        <v>8.8291666666666657</v>
      </c>
      <c r="M52" s="183">
        <f t="shared" si="7"/>
        <v>8.8291666666666657</v>
      </c>
      <c r="N52" s="183">
        <f t="shared" si="7"/>
        <v>8.8291666666666657</v>
      </c>
      <c r="O52" s="183">
        <f t="shared" si="7"/>
        <v>8.8291666666666657</v>
      </c>
      <c r="P52" s="183">
        <f t="shared" si="7"/>
        <v>8.8291666666666657</v>
      </c>
      <c r="Q52" s="183">
        <f t="shared" si="7"/>
        <v>77.808333333333323</v>
      </c>
    </row>
    <row r="53" spans="2:17" x14ac:dyDescent="0.25">
      <c r="B53" s="175">
        <f t="shared" si="5"/>
        <v>19</v>
      </c>
      <c r="C53" s="184" t="s">
        <v>184</v>
      </c>
      <c r="D53" s="179"/>
      <c r="E53" s="177">
        <f>'[84]9.1_FY 19'!$R$169</f>
        <v>18.236274999999999</v>
      </c>
      <c r="F53" s="177">
        <f>'[84]9.1_FY 19'!$R$170</f>
        <v>18.236274999999999</v>
      </c>
      <c r="G53" s="177">
        <f>'[84]9.1_FY 19'!$R$171</f>
        <v>18.236274999999999</v>
      </c>
      <c r="H53" s="177">
        <f>'[84]9.1_FY 19'!$R$172</f>
        <v>18.236274999999999</v>
      </c>
      <c r="I53" s="177">
        <f>'[84]9.1_FY 19'!$R$173</f>
        <v>18.236274999999999</v>
      </c>
      <c r="J53" s="177">
        <f>'[84]9.1_FY 19'!$R$174</f>
        <v>18.236274999999999</v>
      </c>
      <c r="K53" s="177">
        <f>'[84]9.1_FY 19'!$R$175</f>
        <v>18.236274999999999</v>
      </c>
      <c r="L53" s="177">
        <f>'[84]9.1_FY 19'!$R$176</f>
        <v>18.236274999999999</v>
      </c>
      <c r="M53" s="177">
        <f>'[84]9.1_FY 19'!$R$177</f>
        <v>18.236274999999999</v>
      </c>
      <c r="N53" s="177">
        <f>'[84]9.1_FY 19'!$R$178</f>
        <v>18.236274999999999</v>
      </c>
      <c r="O53" s="177">
        <f>'[84]9.1_FY 19'!$R$179</f>
        <v>18.236274999999999</v>
      </c>
      <c r="P53" s="177">
        <f>'[84]9.1_FY 19'!$R$180</f>
        <v>18.236274999999999</v>
      </c>
      <c r="Q53" s="177">
        <f>'[84]9.1_FY 19'!$R$181</f>
        <v>218.83530000000005</v>
      </c>
    </row>
    <row r="54" spans="2:17" x14ac:dyDescent="0.25">
      <c r="B54" s="175"/>
      <c r="C54" s="178" t="s">
        <v>185</v>
      </c>
      <c r="D54" s="179" t="s">
        <v>177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83"/>
    </row>
    <row r="55" spans="2:17" x14ac:dyDescent="0.25">
      <c r="B55" s="179">
        <f>B53+1</f>
        <v>20</v>
      </c>
      <c r="C55" s="185" t="s">
        <v>186</v>
      </c>
      <c r="D55" s="179" t="s">
        <v>177</v>
      </c>
      <c r="E55" s="183">
        <f>SUM(E52:E54)</f>
        <v>21.437108333333331</v>
      </c>
      <c r="F55" s="183">
        <f t="shared" ref="F55:Q55" si="8">SUM(F52:F54)</f>
        <v>21.437108333333331</v>
      </c>
      <c r="G55" s="183">
        <f t="shared" si="8"/>
        <v>21.437108333333331</v>
      </c>
      <c r="H55" s="183">
        <f t="shared" si="8"/>
        <v>21.437108333333331</v>
      </c>
      <c r="I55" s="183">
        <f t="shared" si="8"/>
        <v>21.437108333333331</v>
      </c>
      <c r="J55" s="183">
        <f t="shared" si="8"/>
        <v>27.065441666666665</v>
      </c>
      <c r="K55" s="183">
        <f t="shared" si="8"/>
        <v>27.065441666666665</v>
      </c>
      <c r="L55" s="183">
        <f t="shared" si="8"/>
        <v>27.065441666666665</v>
      </c>
      <c r="M55" s="183">
        <f t="shared" si="8"/>
        <v>27.065441666666665</v>
      </c>
      <c r="N55" s="183">
        <f t="shared" si="8"/>
        <v>27.065441666666665</v>
      </c>
      <c r="O55" s="183">
        <f t="shared" si="8"/>
        <v>27.065441666666665</v>
      </c>
      <c r="P55" s="183">
        <f t="shared" si="8"/>
        <v>27.065441666666665</v>
      </c>
      <c r="Q55" s="183">
        <f t="shared" si="8"/>
        <v>296.64363333333336</v>
      </c>
    </row>
    <row r="56" spans="2:17" x14ac:dyDescent="0.25">
      <c r="B56" s="179">
        <f>B55+1</f>
        <v>21</v>
      </c>
      <c r="C56" s="185" t="s">
        <v>187</v>
      </c>
      <c r="D56" s="179" t="s">
        <v>177</v>
      </c>
      <c r="E56" s="183">
        <f>E55</f>
        <v>21.437108333333331</v>
      </c>
      <c r="F56" s="183">
        <f t="shared" ref="F56:Q56" si="9">F55</f>
        <v>21.437108333333331</v>
      </c>
      <c r="G56" s="183">
        <f t="shared" si="9"/>
        <v>21.437108333333331</v>
      </c>
      <c r="H56" s="183">
        <f t="shared" si="9"/>
        <v>21.437108333333331</v>
      </c>
      <c r="I56" s="183">
        <f t="shared" si="9"/>
        <v>21.437108333333331</v>
      </c>
      <c r="J56" s="183">
        <f t="shared" si="9"/>
        <v>27.065441666666665</v>
      </c>
      <c r="K56" s="183">
        <f t="shared" si="9"/>
        <v>27.065441666666665</v>
      </c>
      <c r="L56" s="183">
        <f t="shared" si="9"/>
        <v>27.065441666666665</v>
      </c>
      <c r="M56" s="183">
        <f t="shared" si="9"/>
        <v>27.065441666666665</v>
      </c>
      <c r="N56" s="183">
        <f t="shared" si="9"/>
        <v>27.065441666666665</v>
      </c>
      <c r="O56" s="183">
        <f t="shared" si="9"/>
        <v>27.065441666666665</v>
      </c>
      <c r="P56" s="183">
        <f t="shared" si="9"/>
        <v>27.065441666666665</v>
      </c>
      <c r="Q56" s="183">
        <f t="shared" si="9"/>
        <v>296.64363333333336</v>
      </c>
    </row>
    <row r="59" spans="2:17" ht="14.25" x14ac:dyDescent="0.2">
      <c r="C59" s="186" t="s">
        <v>189</v>
      </c>
      <c r="D59" s="186"/>
    </row>
    <row r="60" spans="2:17" ht="15" x14ac:dyDescent="0.25">
      <c r="C60" s="187" t="s">
        <v>190</v>
      </c>
      <c r="D60" s="187"/>
    </row>
  </sheetData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6"/>
  <sheetViews>
    <sheetView showGridLines="0" view="pageBreakPreview" topLeftCell="A52" zoomScale="80" zoomScaleNormal="80" zoomScaleSheetLayoutView="80" workbookViewId="0">
      <selection activeCell="L129" sqref="L129"/>
    </sheetView>
  </sheetViews>
  <sheetFormatPr defaultColWidth="8.85546875" defaultRowHeight="14.25" x14ac:dyDescent="0.2"/>
  <cols>
    <col min="1" max="1" width="6.7109375" style="5" customWidth="1"/>
    <col min="2" max="2" width="41.7109375" style="5" customWidth="1"/>
    <col min="3" max="3" width="15.42578125" style="5" bestFit="1" customWidth="1"/>
    <col min="4" max="4" width="21.28515625" style="5" bestFit="1" customWidth="1"/>
    <col min="5" max="5" width="16.5703125" style="5" bestFit="1" customWidth="1"/>
    <col min="6" max="6" width="17.42578125" style="5" customWidth="1"/>
    <col min="7" max="7" width="20.140625" style="5" hidden="1" customWidth="1"/>
    <col min="8" max="10" width="12.7109375" style="5" hidden="1" customWidth="1"/>
    <col min="11" max="11" width="12.7109375" style="5" customWidth="1"/>
    <col min="12" max="18" width="17.42578125" style="5" customWidth="1"/>
    <col min="19" max="16384" width="8.85546875" style="5"/>
  </cols>
  <sheetData>
    <row r="2" spans="1:18" ht="15" x14ac:dyDescent="0.2">
      <c r="B2" s="15"/>
      <c r="C2" s="15"/>
      <c r="D2" s="15"/>
      <c r="E2" s="15"/>
      <c r="G2" s="15"/>
      <c r="H2" s="15"/>
      <c r="I2" s="15"/>
      <c r="J2" s="15"/>
      <c r="K2" s="19" t="str">
        <f>'[83]Cover page'!$B$5</f>
        <v>Maharashtra State Electricity Distribution Company Ltd.</v>
      </c>
      <c r="L2" s="15"/>
    </row>
    <row r="3" spans="1:18" ht="15" x14ac:dyDescent="0.2">
      <c r="B3" s="15"/>
      <c r="C3" s="15"/>
      <c r="D3" s="15"/>
      <c r="E3" s="15"/>
      <c r="G3" s="15"/>
      <c r="H3" s="15"/>
      <c r="I3" s="15"/>
      <c r="J3" s="15"/>
      <c r="K3" s="20" t="s">
        <v>79</v>
      </c>
      <c r="L3" s="15"/>
    </row>
    <row r="4" spans="1:18" ht="15" x14ac:dyDescent="0.2">
      <c r="B4" s="15"/>
      <c r="C4" s="15"/>
      <c r="D4" s="15"/>
      <c r="E4" s="15"/>
      <c r="G4" s="15"/>
      <c r="H4" s="15"/>
      <c r="I4" s="15"/>
      <c r="J4" s="15"/>
      <c r="K4" s="20" t="s">
        <v>80</v>
      </c>
      <c r="L4" s="15"/>
    </row>
    <row r="5" spans="1:18" ht="15" x14ac:dyDescent="0.2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8" ht="15" x14ac:dyDescent="0.25">
      <c r="B6" s="191" t="s">
        <v>9</v>
      </c>
      <c r="C6" s="191"/>
    </row>
    <row r="7" spans="1:18" ht="15" x14ac:dyDescent="0.25">
      <c r="B7" s="22"/>
      <c r="C7" s="22"/>
    </row>
    <row r="8" spans="1:18" ht="15" x14ac:dyDescent="0.25">
      <c r="B8" s="22" t="s">
        <v>81</v>
      </c>
      <c r="C8" s="22"/>
    </row>
    <row r="10" spans="1:18" s="23" customFormat="1" ht="90" x14ac:dyDescent="0.25">
      <c r="A10" s="6" t="s">
        <v>10</v>
      </c>
      <c r="B10" s="6" t="s">
        <v>11</v>
      </c>
      <c r="C10" s="6" t="s">
        <v>12</v>
      </c>
      <c r="D10" s="6" t="s">
        <v>13</v>
      </c>
      <c r="E10" s="6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7" t="s">
        <v>19</v>
      </c>
      <c r="K10" s="7" t="s">
        <v>20</v>
      </c>
      <c r="L10" s="7" t="s">
        <v>21</v>
      </c>
      <c r="M10" s="7" t="s">
        <v>22</v>
      </c>
      <c r="N10" s="7" t="s">
        <v>23</v>
      </c>
      <c r="O10" s="7" t="s">
        <v>24</v>
      </c>
      <c r="P10" s="7" t="s">
        <v>25</v>
      </c>
      <c r="Q10" s="7" t="s">
        <v>26</v>
      </c>
      <c r="R10" s="7" t="s">
        <v>27</v>
      </c>
    </row>
    <row r="11" spans="1:18" ht="15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</row>
    <row r="12" spans="1:18" ht="15" x14ac:dyDescent="0.2">
      <c r="A12" s="24"/>
      <c r="B12" s="25" t="s">
        <v>28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ht="15" x14ac:dyDescent="0.2">
      <c r="A13" s="27">
        <v>1</v>
      </c>
      <c r="B13" s="28" t="s">
        <v>82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15" x14ac:dyDescent="0.2">
      <c r="A14" s="27">
        <f>A13+1</f>
        <v>2</v>
      </c>
      <c r="B14" s="28" t="s">
        <v>83</v>
      </c>
      <c r="C14" s="29">
        <v>210</v>
      </c>
      <c r="D14" s="30">
        <v>1</v>
      </c>
      <c r="E14" s="29">
        <f t="shared" ref="E14:E86" si="0">C14*D14</f>
        <v>210</v>
      </c>
      <c r="F14" s="29">
        <v>533.23365899999999</v>
      </c>
      <c r="H14" s="26"/>
      <c r="I14" s="26"/>
      <c r="J14" s="26"/>
      <c r="K14" s="26"/>
      <c r="L14" s="29">
        <v>76.469626379999994</v>
      </c>
      <c r="M14" s="31">
        <f>IFERROR((N14)/F14*10,0)</f>
        <v>3.1939999998574731</v>
      </c>
      <c r="N14" s="29">
        <v>170.31483067699997</v>
      </c>
      <c r="O14" s="26"/>
      <c r="P14" s="29">
        <v>-3.0511615000000001</v>
      </c>
      <c r="Q14" s="32">
        <f>L14+N14+P14</f>
        <v>243.73329555699996</v>
      </c>
      <c r="R14" s="33">
        <f>Q14/F14*10</f>
        <v>4.5708535356542441</v>
      </c>
    </row>
    <row r="15" spans="1:18" ht="15" x14ac:dyDescent="0.2">
      <c r="A15" s="27">
        <f t="shared" ref="A15:A78" si="1">A14+1</f>
        <v>3</v>
      </c>
      <c r="B15" s="28" t="s">
        <v>84</v>
      </c>
      <c r="C15" s="29">
        <v>500</v>
      </c>
      <c r="D15" s="30">
        <v>1</v>
      </c>
      <c r="E15" s="29">
        <f t="shared" si="0"/>
        <v>500</v>
      </c>
      <c r="F15" s="192">
        <v>5623.667586999999</v>
      </c>
      <c r="H15" s="26"/>
      <c r="I15" s="26"/>
      <c r="J15" s="26"/>
      <c r="K15" s="26"/>
      <c r="L15" s="192">
        <v>989.66230409999991</v>
      </c>
      <c r="M15" s="34">
        <f t="shared" ref="M15:M78" si="2">IFERROR((N15)/F15*10,0)</f>
        <v>2.9010000000200939</v>
      </c>
      <c r="N15" s="192">
        <v>1631.4259670000001</v>
      </c>
      <c r="O15" s="26"/>
      <c r="P15" s="192">
        <v>-59.399123799999998</v>
      </c>
      <c r="Q15" s="32">
        <f t="shared" ref="Q15:Q78" si="3">L15+N15+P15</f>
        <v>2561.6891473000001</v>
      </c>
      <c r="R15" s="33">
        <f t="shared" ref="R15:R78" si="4">Q15/F15*10</f>
        <v>4.5551930438096155</v>
      </c>
    </row>
    <row r="16" spans="1:18" ht="15" x14ac:dyDescent="0.2">
      <c r="A16" s="27">
        <f t="shared" si="1"/>
        <v>4</v>
      </c>
      <c r="B16" s="28" t="s">
        <v>85</v>
      </c>
      <c r="C16" s="29">
        <v>500</v>
      </c>
      <c r="D16" s="30">
        <v>1</v>
      </c>
      <c r="E16" s="29">
        <f t="shared" si="0"/>
        <v>500</v>
      </c>
      <c r="F16" s="193"/>
      <c r="H16" s="26"/>
      <c r="I16" s="26"/>
      <c r="J16" s="26"/>
      <c r="K16" s="26"/>
      <c r="L16" s="193"/>
      <c r="M16" s="34">
        <f t="shared" si="2"/>
        <v>0</v>
      </c>
      <c r="N16" s="193"/>
      <c r="O16" s="26"/>
      <c r="P16" s="193"/>
      <c r="Q16" s="32">
        <f t="shared" si="3"/>
        <v>0</v>
      </c>
      <c r="R16" s="33"/>
    </row>
    <row r="17" spans="1:18" ht="15" x14ac:dyDescent="0.2">
      <c r="A17" s="27">
        <f t="shared" si="1"/>
        <v>5</v>
      </c>
      <c r="B17" s="28" t="s">
        <v>86</v>
      </c>
      <c r="C17" s="29">
        <v>840</v>
      </c>
      <c r="D17" s="30">
        <v>1</v>
      </c>
      <c r="E17" s="29">
        <f t="shared" si="0"/>
        <v>840</v>
      </c>
      <c r="F17" s="29">
        <v>2815.2681590000002</v>
      </c>
      <c r="H17" s="26"/>
      <c r="I17" s="26"/>
      <c r="J17" s="26"/>
      <c r="K17" s="26"/>
      <c r="L17" s="29">
        <v>241.61652678299998</v>
      </c>
      <c r="M17" s="34">
        <f t="shared" si="2"/>
        <v>2.813999999368443</v>
      </c>
      <c r="N17" s="29">
        <v>792.21645976479977</v>
      </c>
      <c r="O17" s="26"/>
      <c r="P17" s="29">
        <v>-15.485538900000002</v>
      </c>
      <c r="Q17" s="32">
        <f t="shared" si="3"/>
        <v>1018.3474476477996</v>
      </c>
      <c r="R17" s="33">
        <f t="shared" si="4"/>
        <v>3.6172307223817808</v>
      </c>
    </row>
    <row r="18" spans="1:18" ht="15" x14ac:dyDescent="0.2">
      <c r="A18" s="27">
        <f t="shared" si="1"/>
        <v>6</v>
      </c>
      <c r="B18" s="28" t="s">
        <v>87</v>
      </c>
      <c r="C18" s="29">
        <v>500</v>
      </c>
      <c r="D18" s="30">
        <v>1</v>
      </c>
      <c r="E18" s="29">
        <f t="shared" si="0"/>
        <v>500</v>
      </c>
      <c r="F18" s="29">
        <v>2815.3329760000001</v>
      </c>
      <c r="H18" s="26"/>
      <c r="I18" s="26"/>
      <c r="J18" s="26"/>
      <c r="K18" s="26"/>
      <c r="L18" s="29">
        <v>441.86893060599999</v>
      </c>
      <c r="M18" s="34">
        <f t="shared" si="2"/>
        <v>2.7970000004479045</v>
      </c>
      <c r="N18" s="29">
        <v>787.44863351330002</v>
      </c>
      <c r="O18" s="26"/>
      <c r="P18" s="29">
        <v>-112.66411280000001</v>
      </c>
      <c r="Q18" s="32">
        <f t="shared" si="3"/>
        <v>1116.6534513192998</v>
      </c>
      <c r="R18" s="33">
        <f t="shared" si="4"/>
        <v>3.9663281780112243</v>
      </c>
    </row>
    <row r="19" spans="1:18" ht="15" x14ac:dyDescent="0.2">
      <c r="A19" s="27">
        <f t="shared" si="1"/>
        <v>7</v>
      </c>
      <c r="B19" s="28" t="s">
        <v>88</v>
      </c>
      <c r="C19" s="29">
        <v>630</v>
      </c>
      <c r="D19" s="30">
        <v>1</v>
      </c>
      <c r="E19" s="29">
        <f t="shared" si="0"/>
        <v>630</v>
      </c>
      <c r="F19" s="29">
        <v>2580.1439359999999</v>
      </c>
      <c r="H19" s="26"/>
      <c r="I19" s="26"/>
      <c r="J19" s="26"/>
      <c r="K19" s="26"/>
      <c r="L19" s="29">
        <v>340.14331499999997</v>
      </c>
      <c r="M19" s="31">
        <f t="shared" si="2"/>
        <v>3.1880000002046396</v>
      </c>
      <c r="N19" s="29">
        <v>822.54988684959994</v>
      </c>
      <c r="O19" s="26"/>
      <c r="P19" s="29">
        <v>62.727521099999997</v>
      </c>
      <c r="Q19" s="32">
        <f t="shared" si="3"/>
        <v>1225.4207229496001</v>
      </c>
      <c r="R19" s="33">
        <f t="shared" si="4"/>
        <v>4.7494277580861297</v>
      </c>
    </row>
    <row r="20" spans="1:18" ht="15" x14ac:dyDescent="0.2">
      <c r="A20" s="27">
        <f t="shared" si="1"/>
        <v>8</v>
      </c>
      <c r="B20" s="28" t="s">
        <v>89</v>
      </c>
      <c r="C20" s="29">
        <v>0</v>
      </c>
      <c r="D20" s="30">
        <v>1</v>
      </c>
      <c r="E20" s="29">
        <f t="shared" si="0"/>
        <v>0</v>
      </c>
      <c r="F20" s="192">
        <v>8068.6249799999987</v>
      </c>
      <c r="H20" s="26"/>
      <c r="I20" s="26"/>
      <c r="J20" s="26"/>
      <c r="K20" s="26"/>
      <c r="L20" s="192">
        <v>453.71966860000009</v>
      </c>
      <c r="M20" s="192">
        <f t="shared" si="2"/>
        <v>2.5709999683242186</v>
      </c>
      <c r="N20" s="192">
        <v>2074.4434567999997</v>
      </c>
      <c r="O20" s="26"/>
      <c r="P20" s="192">
        <v>-217.24106690000005</v>
      </c>
      <c r="Q20" s="194">
        <f t="shared" si="3"/>
        <v>2310.9220584999998</v>
      </c>
      <c r="R20" s="197">
        <f t="shared" si="4"/>
        <v>2.864084108789501</v>
      </c>
    </row>
    <row r="21" spans="1:18" ht="15" x14ac:dyDescent="0.2">
      <c r="A21" s="27">
        <f t="shared" si="1"/>
        <v>9</v>
      </c>
      <c r="B21" s="28" t="s">
        <v>90</v>
      </c>
      <c r="C21" s="29">
        <v>0</v>
      </c>
      <c r="D21" s="30">
        <v>1</v>
      </c>
      <c r="E21" s="29">
        <f t="shared" si="0"/>
        <v>0</v>
      </c>
      <c r="F21" s="202"/>
      <c r="H21" s="26"/>
      <c r="I21" s="26"/>
      <c r="J21" s="26"/>
      <c r="K21" s="26"/>
      <c r="L21" s="202"/>
      <c r="M21" s="202"/>
      <c r="N21" s="202"/>
      <c r="O21" s="26"/>
      <c r="P21" s="202"/>
      <c r="Q21" s="195"/>
      <c r="R21" s="198"/>
    </row>
    <row r="22" spans="1:18" ht="15" x14ac:dyDescent="0.2">
      <c r="A22" s="27">
        <f t="shared" si="1"/>
        <v>10</v>
      </c>
      <c r="B22" s="28" t="s">
        <v>91</v>
      </c>
      <c r="C22" s="29">
        <v>210</v>
      </c>
      <c r="D22" s="30">
        <v>1</v>
      </c>
      <c r="E22" s="29">
        <f t="shared" si="0"/>
        <v>210</v>
      </c>
      <c r="F22" s="202"/>
      <c r="H22" s="26"/>
      <c r="I22" s="26"/>
      <c r="J22" s="26"/>
      <c r="K22" s="26"/>
      <c r="L22" s="202"/>
      <c r="M22" s="202"/>
      <c r="N22" s="202"/>
      <c r="O22" s="26"/>
      <c r="P22" s="202"/>
      <c r="Q22" s="195"/>
      <c r="R22" s="198"/>
    </row>
    <row r="23" spans="1:18" ht="15" x14ac:dyDescent="0.2">
      <c r="A23" s="27">
        <f t="shared" si="1"/>
        <v>11</v>
      </c>
      <c r="B23" s="28" t="s">
        <v>92</v>
      </c>
      <c r="C23" s="29">
        <v>210</v>
      </c>
      <c r="D23" s="30">
        <v>1</v>
      </c>
      <c r="E23" s="29">
        <f t="shared" si="0"/>
        <v>210</v>
      </c>
      <c r="F23" s="202"/>
      <c r="H23" s="26"/>
      <c r="I23" s="26"/>
      <c r="J23" s="26"/>
      <c r="K23" s="26"/>
      <c r="L23" s="202"/>
      <c r="M23" s="202"/>
      <c r="N23" s="202"/>
      <c r="O23" s="26"/>
      <c r="P23" s="202"/>
      <c r="Q23" s="195"/>
      <c r="R23" s="198"/>
    </row>
    <row r="24" spans="1:18" ht="15" x14ac:dyDescent="0.2">
      <c r="A24" s="27">
        <f t="shared" si="1"/>
        <v>12</v>
      </c>
      <c r="B24" s="28" t="s">
        <v>93</v>
      </c>
      <c r="C24" s="29">
        <v>500</v>
      </c>
      <c r="D24" s="30">
        <v>1</v>
      </c>
      <c r="E24" s="29">
        <f t="shared" si="0"/>
        <v>500</v>
      </c>
      <c r="F24" s="202"/>
      <c r="H24" s="26"/>
      <c r="I24" s="26"/>
      <c r="J24" s="26"/>
      <c r="K24" s="26"/>
      <c r="L24" s="202"/>
      <c r="M24" s="202"/>
      <c r="N24" s="202"/>
      <c r="O24" s="26"/>
      <c r="P24" s="202"/>
      <c r="Q24" s="195"/>
      <c r="R24" s="198"/>
    </row>
    <row r="25" spans="1:18" ht="15" x14ac:dyDescent="0.2">
      <c r="A25" s="27">
        <f t="shared" si="1"/>
        <v>13</v>
      </c>
      <c r="B25" s="28" t="s">
        <v>94</v>
      </c>
      <c r="C25" s="29">
        <v>500</v>
      </c>
      <c r="D25" s="30">
        <v>1</v>
      </c>
      <c r="E25" s="29">
        <f t="shared" si="0"/>
        <v>500</v>
      </c>
      <c r="F25" s="202"/>
      <c r="H25" s="26"/>
      <c r="I25" s="26"/>
      <c r="J25" s="26"/>
      <c r="K25" s="26"/>
      <c r="L25" s="202"/>
      <c r="M25" s="202"/>
      <c r="N25" s="202"/>
      <c r="O25" s="26"/>
      <c r="P25" s="202"/>
      <c r="Q25" s="195"/>
      <c r="R25" s="198"/>
    </row>
    <row r="26" spans="1:18" ht="15" x14ac:dyDescent="0.2">
      <c r="A26" s="27">
        <f t="shared" si="1"/>
        <v>14</v>
      </c>
      <c r="B26" s="28" t="s">
        <v>95</v>
      </c>
      <c r="C26" s="29">
        <v>500</v>
      </c>
      <c r="D26" s="30">
        <v>1</v>
      </c>
      <c r="E26" s="29">
        <f t="shared" si="0"/>
        <v>500</v>
      </c>
      <c r="F26" s="193"/>
      <c r="H26" s="26"/>
      <c r="I26" s="26"/>
      <c r="J26" s="26"/>
      <c r="K26" s="26"/>
      <c r="L26" s="193"/>
      <c r="M26" s="193"/>
      <c r="N26" s="193"/>
      <c r="O26" s="26"/>
      <c r="P26" s="193"/>
      <c r="Q26" s="196"/>
      <c r="R26" s="199"/>
    </row>
    <row r="27" spans="1:18" ht="15" x14ac:dyDescent="0.2">
      <c r="A27" s="27">
        <f t="shared" si="1"/>
        <v>15</v>
      </c>
      <c r="B27" s="28" t="s">
        <v>96</v>
      </c>
      <c r="C27" s="29">
        <v>250</v>
      </c>
      <c r="D27" s="30">
        <v>1</v>
      </c>
      <c r="E27" s="29">
        <f t="shared" si="0"/>
        <v>250</v>
      </c>
      <c r="F27" s="192">
        <v>2808.8002799999999</v>
      </c>
      <c r="H27" s="26"/>
      <c r="I27" s="26"/>
      <c r="J27" s="26"/>
      <c r="K27" s="26"/>
      <c r="L27" s="192">
        <v>424.54855599999996</v>
      </c>
      <c r="M27" s="192">
        <f t="shared" si="2"/>
        <v>2.4080000000213615</v>
      </c>
      <c r="N27" s="192">
        <v>676.35910742999999</v>
      </c>
      <c r="O27" s="26"/>
      <c r="P27" s="192">
        <v>33.686756000000003</v>
      </c>
      <c r="Q27" s="194">
        <f t="shared" si="3"/>
        <v>1134.59441943</v>
      </c>
      <c r="R27" s="200">
        <f t="shared" si="4"/>
        <v>4.0394271800271966</v>
      </c>
    </row>
    <row r="28" spans="1:18" ht="15" x14ac:dyDescent="0.2">
      <c r="A28" s="27">
        <f t="shared" si="1"/>
        <v>16</v>
      </c>
      <c r="B28" s="28" t="s">
        <v>97</v>
      </c>
      <c r="C28" s="29">
        <v>250</v>
      </c>
      <c r="D28" s="30">
        <v>1</v>
      </c>
      <c r="E28" s="29">
        <f t="shared" si="0"/>
        <v>250</v>
      </c>
      <c r="F28" s="193"/>
      <c r="H28" s="26"/>
      <c r="I28" s="26"/>
      <c r="J28" s="26"/>
      <c r="K28" s="26"/>
      <c r="L28" s="193"/>
      <c r="M28" s="193"/>
      <c r="N28" s="193"/>
      <c r="O28" s="26"/>
      <c r="P28" s="193"/>
      <c r="Q28" s="196"/>
      <c r="R28" s="201"/>
    </row>
    <row r="29" spans="1:18" ht="15" x14ac:dyDescent="0.2">
      <c r="A29" s="27">
        <f t="shared" si="1"/>
        <v>17</v>
      </c>
      <c r="B29" s="28" t="s">
        <v>98</v>
      </c>
      <c r="C29" s="29">
        <v>0</v>
      </c>
      <c r="D29" s="30">
        <v>1</v>
      </c>
      <c r="E29" s="29">
        <f t="shared" si="0"/>
        <v>0</v>
      </c>
      <c r="F29" s="192">
        <v>-13.398009999999999</v>
      </c>
      <c r="H29" s="26"/>
      <c r="I29" s="26"/>
      <c r="J29" s="26"/>
      <c r="K29" s="26"/>
      <c r="L29" s="192">
        <v>31.149999629999989</v>
      </c>
      <c r="M29" s="204">
        <f t="shared" si="2"/>
        <v>3.3329999143902715</v>
      </c>
      <c r="N29" s="192">
        <v>-4.4655566182999999</v>
      </c>
      <c r="O29" s="26"/>
      <c r="P29" s="192">
        <v>0</v>
      </c>
      <c r="Q29" s="206">
        <f>L29+N29+P29</f>
        <v>26.68444301169999</v>
      </c>
      <c r="R29" s="200"/>
    </row>
    <row r="30" spans="1:18" ht="15" x14ac:dyDescent="0.2">
      <c r="A30" s="27">
        <f t="shared" si="1"/>
        <v>18</v>
      </c>
      <c r="B30" s="28" t="s">
        <v>99</v>
      </c>
      <c r="C30" s="29">
        <v>0</v>
      </c>
      <c r="D30" s="30">
        <v>1</v>
      </c>
      <c r="E30" s="29">
        <f t="shared" si="0"/>
        <v>0</v>
      </c>
      <c r="F30" s="202"/>
      <c r="H30" s="26"/>
      <c r="I30" s="26"/>
      <c r="J30" s="26"/>
      <c r="K30" s="26"/>
      <c r="L30" s="202"/>
      <c r="M30" s="208"/>
      <c r="N30" s="202"/>
      <c r="O30" s="26"/>
      <c r="P30" s="202"/>
      <c r="Q30" s="209"/>
      <c r="R30" s="203"/>
    </row>
    <row r="31" spans="1:18" ht="15" x14ac:dyDescent="0.2">
      <c r="A31" s="27">
        <f t="shared" si="1"/>
        <v>19</v>
      </c>
      <c r="B31" s="28" t="s">
        <v>100</v>
      </c>
      <c r="C31" s="29">
        <v>0</v>
      </c>
      <c r="D31" s="30">
        <v>1</v>
      </c>
      <c r="E31" s="29">
        <f t="shared" si="0"/>
        <v>0</v>
      </c>
      <c r="F31" s="193"/>
      <c r="H31" s="26"/>
      <c r="I31" s="26"/>
      <c r="J31" s="26"/>
      <c r="K31" s="26"/>
      <c r="L31" s="193"/>
      <c r="M31" s="205"/>
      <c r="N31" s="193"/>
      <c r="O31" s="26"/>
      <c r="P31" s="193"/>
      <c r="Q31" s="207"/>
      <c r="R31" s="201"/>
    </row>
    <row r="32" spans="1:18" ht="15" x14ac:dyDescent="0.2">
      <c r="A32" s="27">
        <f t="shared" si="1"/>
        <v>20</v>
      </c>
      <c r="B32" s="28" t="s">
        <v>101</v>
      </c>
      <c r="C32" s="29">
        <v>250</v>
      </c>
      <c r="D32" s="30">
        <v>1</v>
      </c>
      <c r="E32" s="29">
        <f t="shared" si="0"/>
        <v>250</v>
      </c>
      <c r="F32" s="192">
        <v>1985.0350800000001</v>
      </c>
      <c r="H32" s="26"/>
      <c r="I32" s="26"/>
      <c r="J32" s="26"/>
      <c r="K32" s="26"/>
      <c r="L32" s="192">
        <v>395.01584529999991</v>
      </c>
      <c r="M32" s="204">
        <f t="shared" si="2"/>
        <v>2.9840000002418088</v>
      </c>
      <c r="N32" s="192">
        <v>592.33446791999995</v>
      </c>
      <c r="O32" s="26"/>
      <c r="P32" s="192">
        <v>17.313380299999999</v>
      </c>
      <c r="Q32" s="206">
        <f t="shared" si="3"/>
        <v>1004.6636935199998</v>
      </c>
      <c r="R32" s="200">
        <f t="shared" si="4"/>
        <v>5.0611886089186884</v>
      </c>
    </row>
    <row r="33" spans="1:18" ht="15" x14ac:dyDescent="0.2">
      <c r="A33" s="27">
        <f t="shared" si="1"/>
        <v>21</v>
      </c>
      <c r="B33" s="28" t="s">
        <v>102</v>
      </c>
      <c r="C33" s="29">
        <v>250</v>
      </c>
      <c r="D33" s="30">
        <v>1</v>
      </c>
      <c r="E33" s="29">
        <f t="shared" si="0"/>
        <v>250</v>
      </c>
      <c r="F33" s="193"/>
      <c r="H33" s="26"/>
      <c r="I33" s="26"/>
      <c r="J33" s="26"/>
      <c r="K33" s="26"/>
      <c r="L33" s="193"/>
      <c r="M33" s="205"/>
      <c r="N33" s="193"/>
      <c r="O33" s="26"/>
      <c r="P33" s="193"/>
      <c r="Q33" s="207"/>
      <c r="R33" s="201"/>
    </row>
    <row r="34" spans="1:18" ht="15" x14ac:dyDescent="0.2">
      <c r="A34" s="27">
        <f t="shared" si="1"/>
        <v>22</v>
      </c>
      <c r="B34" s="28" t="s">
        <v>103</v>
      </c>
      <c r="C34" s="29">
        <v>0</v>
      </c>
      <c r="D34" s="30">
        <v>1</v>
      </c>
      <c r="E34" s="29">
        <f t="shared" si="0"/>
        <v>0</v>
      </c>
      <c r="F34" s="192">
        <v>376.14266700000002</v>
      </c>
      <c r="H34" s="26"/>
      <c r="I34" s="26"/>
      <c r="J34" s="26"/>
      <c r="K34" s="26"/>
      <c r="L34" s="192">
        <v>27.409842322999992</v>
      </c>
      <c r="M34" s="204">
        <f t="shared" si="2"/>
        <v>2.6250000016616033</v>
      </c>
      <c r="N34" s="192">
        <v>98.737450149999987</v>
      </c>
      <c r="O34" s="26"/>
      <c r="P34" s="192">
        <v>1.6317260000000005</v>
      </c>
      <c r="Q34" s="206">
        <f t="shared" si="3"/>
        <v>127.77901847299998</v>
      </c>
      <c r="R34" s="200">
        <f t="shared" si="4"/>
        <v>3.3970891814036075</v>
      </c>
    </row>
    <row r="35" spans="1:18" ht="15" x14ac:dyDescent="0.2">
      <c r="A35" s="27">
        <f t="shared" si="1"/>
        <v>23</v>
      </c>
      <c r="B35" s="28" t="s">
        <v>104</v>
      </c>
      <c r="C35" s="29">
        <v>0</v>
      </c>
      <c r="D35" s="30">
        <v>1</v>
      </c>
      <c r="E35" s="29">
        <f t="shared" si="0"/>
        <v>0</v>
      </c>
      <c r="F35" s="202"/>
      <c r="H35" s="26"/>
      <c r="I35" s="26"/>
      <c r="J35" s="26"/>
      <c r="K35" s="26"/>
      <c r="L35" s="202"/>
      <c r="M35" s="208"/>
      <c r="N35" s="202"/>
      <c r="O35" s="26"/>
      <c r="P35" s="202"/>
      <c r="Q35" s="209"/>
      <c r="R35" s="203"/>
    </row>
    <row r="36" spans="1:18" ht="15" x14ac:dyDescent="0.2">
      <c r="A36" s="27">
        <f t="shared" si="1"/>
        <v>24</v>
      </c>
      <c r="B36" s="28" t="s">
        <v>105</v>
      </c>
      <c r="C36" s="29">
        <v>210</v>
      </c>
      <c r="D36" s="30">
        <v>1</v>
      </c>
      <c r="E36" s="29">
        <f t="shared" si="0"/>
        <v>210</v>
      </c>
      <c r="F36" s="193"/>
      <c r="H36" s="26"/>
      <c r="I36" s="26"/>
      <c r="J36" s="26"/>
      <c r="K36" s="26"/>
      <c r="L36" s="193"/>
      <c r="M36" s="205"/>
      <c r="N36" s="193"/>
      <c r="O36" s="26"/>
      <c r="P36" s="193"/>
      <c r="Q36" s="207"/>
      <c r="R36" s="201"/>
    </row>
    <row r="37" spans="1:18" ht="15" x14ac:dyDescent="0.2">
      <c r="A37" s="27">
        <f t="shared" si="1"/>
        <v>25</v>
      </c>
      <c r="B37" s="28" t="s">
        <v>106</v>
      </c>
      <c r="C37" s="29">
        <v>672</v>
      </c>
      <c r="D37" s="30">
        <v>1</v>
      </c>
      <c r="E37" s="29">
        <f t="shared" si="0"/>
        <v>672</v>
      </c>
      <c r="F37" s="29">
        <v>3119.8625700000002</v>
      </c>
      <c r="H37" s="26"/>
      <c r="I37" s="26"/>
      <c r="J37" s="26"/>
      <c r="K37" s="26"/>
      <c r="L37" s="29">
        <v>124.72605958599999</v>
      </c>
      <c r="M37" s="34">
        <f t="shared" si="2"/>
        <v>2.6079999999166628</v>
      </c>
      <c r="N37" s="29">
        <v>813.66015822999987</v>
      </c>
      <c r="O37" s="26"/>
      <c r="P37" s="29">
        <v>-277.46216229999999</v>
      </c>
      <c r="Q37" s="32">
        <f t="shared" si="3"/>
        <v>660.92405551599995</v>
      </c>
      <c r="R37" s="33">
        <f t="shared" si="4"/>
        <v>2.1184396449744898</v>
      </c>
    </row>
    <row r="38" spans="1:18" ht="15" x14ac:dyDescent="0.2">
      <c r="A38" s="27">
        <f t="shared" si="1"/>
        <v>26</v>
      </c>
      <c r="B38" s="28" t="s">
        <v>107</v>
      </c>
      <c r="C38" s="29">
        <v>2335</v>
      </c>
      <c r="D38" s="30">
        <v>1</v>
      </c>
      <c r="E38" s="29">
        <f t="shared" si="0"/>
        <v>2335</v>
      </c>
      <c r="F38" s="29">
        <v>3414.8794000000007</v>
      </c>
      <c r="H38" s="26"/>
      <c r="I38" s="26"/>
      <c r="J38" s="26"/>
      <c r="K38" s="26"/>
      <c r="L38" s="29">
        <v>582.21753699099997</v>
      </c>
      <c r="M38" s="34">
        <f t="shared" si="2"/>
        <v>0.32541163084705121</v>
      </c>
      <c r="N38" s="29">
        <v>111.12414747000001</v>
      </c>
      <c r="O38" s="26"/>
      <c r="P38" s="29">
        <v>0</v>
      </c>
      <c r="Q38" s="32">
        <f t="shared" si="3"/>
        <v>693.341684461</v>
      </c>
      <c r="R38" s="33">
        <f t="shared" si="4"/>
        <v>2.0303548185654812</v>
      </c>
    </row>
    <row r="39" spans="1:18" ht="15" x14ac:dyDescent="0.2">
      <c r="A39" s="27">
        <f t="shared" si="1"/>
        <v>27</v>
      </c>
      <c r="B39" s="28" t="s">
        <v>108</v>
      </c>
      <c r="C39" s="29">
        <v>250</v>
      </c>
      <c r="D39" s="30">
        <v>1</v>
      </c>
      <c r="E39" s="29">
        <f t="shared" si="0"/>
        <v>250</v>
      </c>
      <c r="F39" s="29">
        <v>752.02300000000002</v>
      </c>
      <c r="H39" s="26"/>
      <c r="I39" s="26"/>
      <c r="J39" s="26"/>
      <c r="K39" s="26"/>
      <c r="L39" s="29">
        <v>221.97973801000001</v>
      </c>
      <c r="M39" s="34">
        <f t="shared" si="2"/>
        <v>2.8121039290021708</v>
      </c>
      <c r="N39" s="29">
        <v>211.47668329999999</v>
      </c>
      <c r="O39" s="26"/>
      <c r="P39" s="29">
        <v>12.1716283</v>
      </c>
      <c r="Q39" s="32">
        <f t="shared" si="3"/>
        <v>445.62804961000001</v>
      </c>
      <c r="R39" s="33">
        <f t="shared" si="4"/>
        <v>5.9257236761375651</v>
      </c>
    </row>
    <row r="40" spans="1:18" ht="15" x14ac:dyDescent="0.2">
      <c r="A40" s="27">
        <f t="shared" si="1"/>
        <v>28</v>
      </c>
      <c r="B40" s="28" t="s">
        <v>109</v>
      </c>
      <c r="C40" s="29">
        <v>500</v>
      </c>
      <c r="D40" s="30">
        <v>1</v>
      </c>
      <c r="E40" s="29">
        <f t="shared" si="0"/>
        <v>500</v>
      </c>
      <c r="F40" s="29">
        <v>2620.596661</v>
      </c>
      <c r="H40" s="26"/>
      <c r="I40" s="26"/>
      <c r="J40" s="26"/>
      <c r="K40" s="26"/>
      <c r="L40" s="29">
        <v>466.56320931099992</v>
      </c>
      <c r="M40" s="34">
        <f t="shared" si="2"/>
        <v>2.0974936232279657</v>
      </c>
      <c r="N40" s="29">
        <v>549.66847854999992</v>
      </c>
      <c r="O40" s="26"/>
      <c r="P40" s="29">
        <v>52.340414599999995</v>
      </c>
      <c r="Q40" s="32">
        <f t="shared" si="3"/>
        <v>1068.5721024609998</v>
      </c>
      <c r="R40" s="33">
        <f t="shared" si="4"/>
        <v>4.0775908721994654</v>
      </c>
    </row>
    <row r="41" spans="1:18" ht="15" x14ac:dyDescent="0.2">
      <c r="A41" s="27">
        <f t="shared" si="1"/>
        <v>29</v>
      </c>
      <c r="B41" s="28" t="s">
        <v>110</v>
      </c>
      <c r="C41" s="29">
        <v>500</v>
      </c>
      <c r="D41" s="30">
        <v>1</v>
      </c>
      <c r="E41" s="29">
        <f t="shared" si="0"/>
        <v>500</v>
      </c>
      <c r="F41" s="29">
        <v>3088.2406639999999</v>
      </c>
      <c r="H41" s="26"/>
      <c r="I41" s="26"/>
      <c r="J41" s="26"/>
      <c r="K41" s="26"/>
      <c r="L41" s="29">
        <v>466.17049719299996</v>
      </c>
      <c r="M41" s="34">
        <f t="shared" si="2"/>
        <v>2.1048902867500092</v>
      </c>
      <c r="N41" s="29">
        <v>650.04077767999991</v>
      </c>
      <c r="O41" s="26"/>
      <c r="P41" s="29">
        <v>11.040492400000002</v>
      </c>
      <c r="Q41" s="32">
        <f t="shared" si="3"/>
        <v>1127.2517672729998</v>
      </c>
      <c r="R41" s="33">
        <f t="shared" si="4"/>
        <v>3.6501422328043014</v>
      </c>
    </row>
    <row r="42" spans="1:18" ht="15" x14ac:dyDescent="0.2">
      <c r="A42" s="27">
        <f t="shared" si="1"/>
        <v>30</v>
      </c>
      <c r="B42" s="28" t="s">
        <v>29</v>
      </c>
      <c r="C42" s="29">
        <v>660</v>
      </c>
      <c r="D42" s="30">
        <v>1</v>
      </c>
      <c r="E42" s="29">
        <f t="shared" si="0"/>
        <v>660</v>
      </c>
      <c r="F42" s="29">
        <v>2877.2579999999998</v>
      </c>
      <c r="H42" s="26"/>
      <c r="I42" s="26"/>
      <c r="J42" s="26"/>
      <c r="K42" s="26"/>
      <c r="L42" s="29">
        <v>443.99669168800006</v>
      </c>
      <c r="M42" s="34">
        <f t="shared" si="2"/>
        <v>2.3269273756472311</v>
      </c>
      <c r="N42" s="29">
        <v>669.51704070000005</v>
      </c>
      <c r="O42" s="26"/>
      <c r="P42" s="29">
        <v>56.759157600000002</v>
      </c>
      <c r="Q42" s="32">
        <f t="shared" si="3"/>
        <v>1170.2728899880001</v>
      </c>
      <c r="R42" s="33">
        <f t="shared" si="4"/>
        <v>4.067319962227927</v>
      </c>
    </row>
    <row r="43" spans="1:18" ht="15" x14ac:dyDescent="0.2">
      <c r="A43" s="27">
        <f t="shared" si="1"/>
        <v>31</v>
      </c>
      <c r="B43" s="28" t="s">
        <v>30</v>
      </c>
      <c r="C43" s="29">
        <v>660</v>
      </c>
      <c r="D43" s="30">
        <v>1</v>
      </c>
      <c r="E43" s="29">
        <f t="shared" si="0"/>
        <v>660</v>
      </c>
      <c r="F43" s="29">
        <v>2445.9629999999997</v>
      </c>
      <c r="H43" s="26"/>
      <c r="I43" s="26"/>
      <c r="J43" s="26"/>
      <c r="K43" s="26"/>
      <c r="L43" s="29">
        <v>445.26228388800001</v>
      </c>
      <c r="M43" s="34">
        <f t="shared" si="2"/>
        <v>2.3274580249169756</v>
      </c>
      <c r="N43" s="29">
        <v>569.28762129999996</v>
      </c>
      <c r="O43" s="26"/>
      <c r="P43" s="29">
        <v>19.628721900000002</v>
      </c>
      <c r="Q43" s="32">
        <f t="shared" si="3"/>
        <v>1034.178627088</v>
      </c>
      <c r="R43" s="33">
        <f t="shared" si="4"/>
        <v>4.2281041335784728</v>
      </c>
    </row>
    <row r="44" spans="1:18" ht="15" x14ac:dyDescent="0.2">
      <c r="A44" s="27">
        <f t="shared" si="1"/>
        <v>32</v>
      </c>
      <c r="B44" s="28" t="s">
        <v>31</v>
      </c>
      <c r="C44" s="29">
        <v>660</v>
      </c>
      <c r="D44" s="30">
        <v>1</v>
      </c>
      <c r="E44" s="29">
        <f t="shared" si="0"/>
        <v>660</v>
      </c>
      <c r="F44" s="29">
        <v>2931.2149999999997</v>
      </c>
      <c r="H44" s="26"/>
      <c r="I44" s="26"/>
      <c r="J44" s="26"/>
      <c r="K44" s="26"/>
      <c r="L44" s="29">
        <v>443.76519458800004</v>
      </c>
      <c r="M44" s="34">
        <f t="shared" si="2"/>
        <v>2.3269251835842812</v>
      </c>
      <c r="N44" s="29">
        <v>682.07180019999987</v>
      </c>
      <c r="O44" s="26"/>
      <c r="P44" s="29">
        <v>-1.6654041000000004</v>
      </c>
      <c r="Q44" s="32">
        <f t="shared" si="3"/>
        <v>1124.1715906879999</v>
      </c>
      <c r="R44" s="33">
        <f t="shared" si="4"/>
        <v>3.8351727549429167</v>
      </c>
    </row>
    <row r="45" spans="1:18" ht="15" x14ac:dyDescent="0.2">
      <c r="A45" s="27">
        <f t="shared" si="1"/>
        <v>33</v>
      </c>
      <c r="B45" s="28" t="s">
        <v>111</v>
      </c>
      <c r="C45" s="29">
        <v>0</v>
      </c>
      <c r="D45" s="30">
        <v>0</v>
      </c>
      <c r="E45" s="29">
        <f t="shared" si="0"/>
        <v>0</v>
      </c>
      <c r="F45" s="29">
        <v>0</v>
      </c>
      <c r="H45" s="26"/>
      <c r="I45" s="26"/>
      <c r="J45" s="26"/>
      <c r="K45" s="26"/>
      <c r="L45" s="29">
        <v>0</v>
      </c>
      <c r="M45" s="34">
        <f t="shared" si="2"/>
        <v>0</v>
      </c>
      <c r="N45" s="29">
        <v>0</v>
      </c>
      <c r="O45" s="26"/>
      <c r="P45" s="29">
        <v>530.40895599999999</v>
      </c>
      <c r="Q45" s="32">
        <f t="shared" si="3"/>
        <v>530.40895599999999</v>
      </c>
      <c r="R45" s="33"/>
    </row>
    <row r="46" spans="1:18" ht="15" x14ac:dyDescent="0.2">
      <c r="A46" s="35">
        <f t="shared" si="1"/>
        <v>34</v>
      </c>
      <c r="B46" s="36" t="s">
        <v>33</v>
      </c>
      <c r="C46" s="37">
        <f>SUM(C13:C45)</f>
        <v>12547</v>
      </c>
      <c r="D46" s="38">
        <f>E46/C46</f>
        <v>1</v>
      </c>
      <c r="E46" s="37">
        <f>SUM(E13:E45)</f>
        <v>12547</v>
      </c>
      <c r="F46" s="37">
        <f>SUM(F13:F45)</f>
        <v>48842.889609000005</v>
      </c>
      <c r="H46" s="26"/>
      <c r="I46" s="26"/>
      <c r="J46" s="26"/>
      <c r="K46" s="37"/>
      <c r="L46" s="37">
        <f>SUM(L13:L45)</f>
        <v>6616.2858259769991</v>
      </c>
      <c r="M46" s="37">
        <f t="shared" si="2"/>
        <v>2.43601709607369</v>
      </c>
      <c r="N46" s="37">
        <f>SUM(N13:N45)</f>
        <v>11898.211410916399</v>
      </c>
      <c r="O46" s="37"/>
      <c r="P46" s="37">
        <f>SUM(P13:P45)</f>
        <v>110.74018389999992</v>
      </c>
      <c r="Q46" s="37">
        <f t="shared" si="3"/>
        <v>18625.237420793401</v>
      </c>
      <c r="R46" s="37">
        <f t="shared" si="4"/>
        <v>3.8132955625462079</v>
      </c>
    </row>
    <row r="47" spans="1:18" ht="15" x14ac:dyDescent="0.2">
      <c r="A47" s="27">
        <f t="shared" si="1"/>
        <v>35</v>
      </c>
      <c r="B47" s="28" t="s">
        <v>34</v>
      </c>
      <c r="C47" s="29">
        <v>2100</v>
      </c>
      <c r="D47" s="30">
        <v>0.31778200000000001</v>
      </c>
      <c r="E47" s="29">
        <f t="shared" si="0"/>
        <v>667.34220000000005</v>
      </c>
      <c r="F47" s="29">
        <v>4815.3789760000009</v>
      </c>
      <c r="H47" s="26"/>
      <c r="I47" s="26"/>
      <c r="J47" s="26"/>
      <c r="K47" s="26"/>
      <c r="L47" s="29">
        <v>302.54929769999995</v>
      </c>
      <c r="M47" s="34">
        <f t="shared" si="2"/>
        <v>1.2415575938669379</v>
      </c>
      <c r="N47" s="29">
        <v>597.85703350000006</v>
      </c>
      <c r="O47" s="26"/>
      <c r="P47" s="29">
        <v>-141.94723549999998</v>
      </c>
      <c r="Q47" s="32">
        <f t="shared" si="3"/>
        <v>758.45909570000003</v>
      </c>
      <c r="R47" s="33">
        <f t="shared" si="4"/>
        <v>1.5750766439779378</v>
      </c>
    </row>
    <row r="48" spans="1:18" ht="15" x14ac:dyDescent="0.2">
      <c r="A48" s="27">
        <f t="shared" si="1"/>
        <v>36</v>
      </c>
      <c r="B48" s="28" t="s">
        <v>35</v>
      </c>
      <c r="C48" s="29">
        <v>500</v>
      </c>
      <c r="D48" s="30">
        <v>0.28230699999999997</v>
      </c>
      <c r="E48" s="29">
        <f t="shared" si="0"/>
        <v>141.15349999999998</v>
      </c>
      <c r="F48" s="29">
        <v>975.87608</v>
      </c>
      <c r="H48" s="26"/>
      <c r="I48" s="26"/>
      <c r="J48" s="26"/>
      <c r="K48" s="26"/>
      <c r="L48" s="29">
        <v>131.49443050000002</v>
      </c>
      <c r="M48" s="34">
        <f t="shared" si="2"/>
        <v>1.2206126406951179</v>
      </c>
      <c r="N48" s="29">
        <v>119.11666790000001</v>
      </c>
      <c r="O48" s="26"/>
      <c r="P48" s="29">
        <v>24.0616719</v>
      </c>
      <c r="Q48" s="32">
        <f t="shared" si="3"/>
        <v>274.67277030000002</v>
      </c>
      <c r="R48" s="33">
        <f t="shared" si="4"/>
        <v>2.8146275529163498</v>
      </c>
    </row>
    <row r="49" spans="1:18" ht="15" x14ac:dyDescent="0.2">
      <c r="A49" s="27">
        <f t="shared" si="1"/>
        <v>37</v>
      </c>
      <c r="B49" s="28" t="s">
        <v>36</v>
      </c>
      <c r="C49" s="29">
        <v>1260</v>
      </c>
      <c r="D49" s="30">
        <v>0.36585600000000001</v>
      </c>
      <c r="E49" s="29">
        <f t="shared" si="0"/>
        <v>460.97856000000002</v>
      </c>
      <c r="F49" s="29">
        <v>3170.6234629999999</v>
      </c>
      <c r="H49" s="26"/>
      <c r="I49" s="26"/>
      <c r="J49" s="26"/>
      <c r="K49" s="26"/>
      <c r="L49" s="29">
        <v>254.8867295</v>
      </c>
      <c r="M49" s="34">
        <f t="shared" si="2"/>
        <v>1.5002313858799576</v>
      </c>
      <c r="N49" s="29">
        <v>475.66688320000009</v>
      </c>
      <c r="O49" s="26"/>
      <c r="P49" s="29">
        <v>-153.95931010000001</v>
      </c>
      <c r="Q49" s="32">
        <f t="shared" si="3"/>
        <v>576.59430259999999</v>
      </c>
      <c r="R49" s="33">
        <f t="shared" si="4"/>
        <v>1.8185518063833239</v>
      </c>
    </row>
    <row r="50" spans="1:18" ht="15" x14ac:dyDescent="0.2">
      <c r="A50" s="27">
        <f t="shared" si="1"/>
        <v>38</v>
      </c>
      <c r="B50" s="28" t="s">
        <v>37</v>
      </c>
      <c r="C50" s="29">
        <v>1000</v>
      </c>
      <c r="D50" s="30">
        <v>0.35783500000000001</v>
      </c>
      <c r="E50" s="29">
        <f t="shared" si="0"/>
        <v>357.83500000000004</v>
      </c>
      <c r="F50" s="29">
        <v>2610.3887540000001</v>
      </c>
      <c r="H50" s="26"/>
      <c r="I50" s="26"/>
      <c r="J50" s="26"/>
      <c r="K50" s="26"/>
      <c r="L50" s="29">
        <v>168.52921889999999</v>
      </c>
      <c r="M50" s="34">
        <f t="shared" si="2"/>
        <v>1.4033512354765532</v>
      </c>
      <c r="N50" s="29">
        <v>366.32922830000001</v>
      </c>
      <c r="O50" s="26"/>
      <c r="P50" s="29">
        <v>47.694625899999991</v>
      </c>
      <c r="Q50" s="32">
        <f t="shared" si="3"/>
        <v>582.55307310000001</v>
      </c>
      <c r="R50" s="33">
        <f t="shared" si="4"/>
        <v>2.2316717086959992</v>
      </c>
    </row>
    <row r="51" spans="1:18" ht="15" x14ac:dyDescent="0.2">
      <c r="A51" s="27">
        <f t="shared" si="1"/>
        <v>39</v>
      </c>
      <c r="B51" s="28" t="s">
        <v>38</v>
      </c>
      <c r="C51" s="29">
        <v>1000</v>
      </c>
      <c r="D51" s="30">
        <v>0.29649900000000001</v>
      </c>
      <c r="E51" s="29">
        <f t="shared" si="0"/>
        <v>296.49900000000002</v>
      </c>
      <c r="F51" s="29">
        <v>2236.5305450000001</v>
      </c>
      <c r="H51" s="26"/>
      <c r="I51" s="26"/>
      <c r="J51" s="26"/>
      <c r="K51" s="26"/>
      <c r="L51" s="29">
        <v>216.02424450000001</v>
      </c>
      <c r="M51" s="34">
        <f t="shared" si="2"/>
        <v>1.4072185761272489</v>
      </c>
      <c r="N51" s="29">
        <v>314.72873289999995</v>
      </c>
      <c r="O51" s="26"/>
      <c r="P51" s="29">
        <v>41.392500499999997</v>
      </c>
      <c r="Q51" s="32">
        <f t="shared" si="3"/>
        <v>572.14547789999995</v>
      </c>
      <c r="R51" s="33">
        <f t="shared" si="4"/>
        <v>2.5581831608742904</v>
      </c>
    </row>
    <row r="52" spans="1:18" ht="15" x14ac:dyDescent="0.2">
      <c r="A52" s="27">
        <f t="shared" si="1"/>
        <v>40</v>
      </c>
      <c r="B52" s="28" t="s">
        <v>39</v>
      </c>
      <c r="C52" s="29">
        <v>1000</v>
      </c>
      <c r="D52" s="30">
        <v>0.351576</v>
      </c>
      <c r="E52" s="29">
        <f t="shared" si="0"/>
        <v>351.57600000000002</v>
      </c>
      <c r="F52" s="29">
        <v>2316.9703560000003</v>
      </c>
      <c r="H52" s="26"/>
      <c r="I52" s="26"/>
      <c r="J52" s="26"/>
      <c r="K52" s="26"/>
      <c r="L52" s="29">
        <v>352.89603039999997</v>
      </c>
      <c r="M52" s="34">
        <f t="shared" si="2"/>
        <v>1.4067320363247666</v>
      </c>
      <c r="N52" s="29">
        <v>325.93564269999996</v>
      </c>
      <c r="O52" s="26"/>
      <c r="P52" s="29">
        <v>45.092766599999997</v>
      </c>
      <c r="Q52" s="32">
        <f t="shared" si="3"/>
        <v>723.92443969999999</v>
      </c>
      <c r="R52" s="33">
        <f t="shared" si="4"/>
        <v>3.1244441165392272</v>
      </c>
    </row>
    <row r="53" spans="1:18" ht="15" x14ac:dyDescent="0.2">
      <c r="A53" s="27">
        <f t="shared" si="1"/>
        <v>41</v>
      </c>
      <c r="B53" s="28" t="s">
        <v>40</v>
      </c>
      <c r="C53" s="29">
        <v>500</v>
      </c>
      <c r="D53" s="30">
        <v>0.351576</v>
      </c>
      <c r="E53" s="29">
        <f t="shared" si="0"/>
        <v>175.78800000000001</v>
      </c>
      <c r="F53" s="29">
        <v>1356.4647089999999</v>
      </c>
      <c r="H53" s="26"/>
      <c r="I53" s="26"/>
      <c r="J53" s="26"/>
      <c r="K53" s="26"/>
      <c r="L53" s="29">
        <v>195.5327561</v>
      </c>
      <c r="M53" s="34">
        <f t="shared" si="2"/>
        <v>1.4181073913954663</v>
      </c>
      <c r="N53" s="29">
        <v>192.36126300000001</v>
      </c>
      <c r="O53" s="26"/>
      <c r="P53" s="29">
        <v>26.932680900000001</v>
      </c>
      <c r="Q53" s="32">
        <f t="shared" si="3"/>
        <v>414.82670000000002</v>
      </c>
      <c r="R53" s="33">
        <f t="shared" si="4"/>
        <v>3.0581459086083758</v>
      </c>
    </row>
    <row r="54" spans="1:18" ht="15" x14ac:dyDescent="0.2">
      <c r="A54" s="27">
        <f t="shared" si="1"/>
        <v>42</v>
      </c>
      <c r="B54" s="28" t="s">
        <v>112</v>
      </c>
      <c r="C54" s="29">
        <v>656.2</v>
      </c>
      <c r="D54" s="30">
        <v>0.31136999999999998</v>
      </c>
      <c r="E54" s="29">
        <f t="shared" si="0"/>
        <v>204.32099400000001</v>
      </c>
      <c r="F54" s="29">
        <v>650.40348100000006</v>
      </c>
      <c r="H54" s="26"/>
      <c r="I54" s="26"/>
      <c r="J54" s="26"/>
      <c r="K54" s="26"/>
      <c r="L54" s="29">
        <v>125.15899979999999</v>
      </c>
      <c r="M54" s="34">
        <f t="shared" si="2"/>
        <v>2.2805593658115737</v>
      </c>
      <c r="N54" s="29">
        <v>148.32837501509999</v>
      </c>
      <c r="O54" s="26"/>
      <c r="P54" s="29">
        <v>-153.78253879999997</v>
      </c>
      <c r="Q54" s="32">
        <f t="shared" si="3"/>
        <v>119.70483601510003</v>
      </c>
      <c r="R54" s="33">
        <f t="shared" si="4"/>
        <v>1.8404704081696022</v>
      </c>
    </row>
    <row r="55" spans="1:18" ht="15" x14ac:dyDescent="0.2">
      <c r="A55" s="27">
        <f t="shared" si="1"/>
        <v>43</v>
      </c>
      <c r="B55" s="28" t="s">
        <v>113</v>
      </c>
      <c r="C55" s="29">
        <v>657.39</v>
      </c>
      <c r="D55" s="30">
        <v>0.30480299999999999</v>
      </c>
      <c r="E55" s="29">
        <f t="shared" si="0"/>
        <v>200.37444417</v>
      </c>
      <c r="F55" s="29">
        <v>852.14262799999995</v>
      </c>
      <c r="H55" s="26"/>
      <c r="I55" s="26"/>
      <c r="J55" s="26"/>
      <c r="K55" s="26"/>
      <c r="L55" s="29">
        <v>152.49621210000001</v>
      </c>
      <c r="M55" s="34">
        <f t="shared" si="2"/>
        <v>2.1465299597240666</v>
      </c>
      <c r="N55" s="29">
        <v>182.914968096</v>
      </c>
      <c r="O55" s="26"/>
      <c r="P55" s="29">
        <v>-15.380561800000001</v>
      </c>
      <c r="Q55" s="32">
        <f t="shared" si="3"/>
        <v>320.03061839600002</v>
      </c>
      <c r="R55" s="33">
        <f t="shared" si="4"/>
        <v>3.7555992140320438</v>
      </c>
    </row>
    <row r="56" spans="1:18" ht="15" x14ac:dyDescent="0.2">
      <c r="A56" s="27">
        <f t="shared" si="1"/>
        <v>44</v>
      </c>
      <c r="B56" s="28" t="s">
        <v>41</v>
      </c>
      <c r="C56" s="29">
        <v>1500</v>
      </c>
      <c r="D56" s="30">
        <v>9.8699999999999996E-2</v>
      </c>
      <c r="E56" s="29">
        <f t="shared" si="0"/>
        <v>148.04999999999998</v>
      </c>
      <c r="F56" s="29">
        <v>855.29772300000013</v>
      </c>
      <c r="H56" s="26"/>
      <c r="I56" s="26"/>
      <c r="J56" s="26"/>
      <c r="K56" s="26"/>
      <c r="L56" s="29">
        <v>114.6862613</v>
      </c>
      <c r="M56" s="34">
        <f t="shared" si="2"/>
        <v>2.36982124059741</v>
      </c>
      <c r="N56" s="29">
        <v>202.69027110000002</v>
      </c>
      <c r="O56" s="26"/>
      <c r="P56" s="29">
        <v>-4.9676611999999984</v>
      </c>
      <c r="Q56" s="32">
        <f t="shared" si="3"/>
        <v>312.40887120000002</v>
      </c>
      <c r="R56" s="33">
        <f t="shared" si="4"/>
        <v>3.6526330282303343</v>
      </c>
    </row>
    <row r="57" spans="1:18" ht="15" x14ac:dyDescent="0.2">
      <c r="A57" s="27">
        <f t="shared" si="1"/>
        <v>45</v>
      </c>
      <c r="B57" s="28" t="s">
        <v>42</v>
      </c>
      <c r="C57" s="29">
        <v>1000</v>
      </c>
      <c r="D57" s="30">
        <v>0.29466599999999998</v>
      </c>
      <c r="E57" s="29">
        <f t="shared" si="0"/>
        <v>294.666</v>
      </c>
      <c r="F57" s="29">
        <v>2126.7797860000001</v>
      </c>
      <c r="H57" s="26"/>
      <c r="I57" s="26"/>
      <c r="J57" s="26"/>
      <c r="K57" s="26"/>
      <c r="L57" s="29">
        <v>256.25870674992922</v>
      </c>
      <c r="M57" s="34">
        <f t="shared" si="2"/>
        <v>1.2391045299318075</v>
      </c>
      <c r="N57" s="29">
        <v>263.53024670000002</v>
      </c>
      <c r="O57" s="26"/>
      <c r="P57" s="29">
        <v>33.61546160000001</v>
      </c>
      <c r="Q57" s="32">
        <f t="shared" si="3"/>
        <v>553.4044150499293</v>
      </c>
      <c r="R57" s="33">
        <f t="shared" si="4"/>
        <v>2.6020767109638561</v>
      </c>
    </row>
    <row r="58" spans="1:18" ht="15" x14ac:dyDescent="0.2">
      <c r="A58" s="27">
        <f t="shared" si="1"/>
        <v>46</v>
      </c>
      <c r="B58" s="28" t="s">
        <v>43</v>
      </c>
      <c r="C58" s="29">
        <v>1980</v>
      </c>
      <c r="D58" s="30">
        <v>0.31136999999999998</v>
      </c>
      <c r="E58" s="29">
        <f t="shared" si="0"/>
        <v>616.51259999999991</v>
      </c>
      <c r="F58" s="29">
        <v>4363.0168629999998</v>
      </c>
      <c r="H58" s="26"/>
      <c r="I58" s="26"/>
      <c r="J58" s="26"/>
      <c r="K58" s="26"/>
      <c r="L58" s="29">
        <v>560.6116614</v>
      </c>
      <c r="M58" s="34">
        <f t="shared" si="2"/>
        <v>1.2059332097979103</v>
      </c>
      <c r="N58" s="29">
        <v>526.15069299999993</v>
      </c>
      <c r="O58" s="26"/>
      <c r="P58" s="29">
        <v>62.016664700000007</v>
      </c>
      <c r="Q58" s="32">
        <f t="shared" si="3"/>
        <v>1148.7790190999999</v>
      </c>
      <c r="R58" s="33">
        <f t="shared" si="4"/>
        <v>2.6329923884596274</v>
      </c>
    </row>
    <row r="59" spans="1:18" ht="15" x14ac:dyDescent="0.2">
      <c r="A59" s="27">
        <f t="shared" si="1"/>
        <v>47</v>
      </c>
      <c r="B59" s="28" t="s">
        <v>44</v>
      </c>
      <c r="C59" s="29">
        <v>920</v>
      </c>
      <c r="D59" s="30">
        <v>0.42401</v>
      </c>
      <c r="E59" s="29">
        <f t="shared" si="0"/>
        <v>390.08920000000001</v>
      </c>
      <c r="F59" s="29">
        <v>1949.7559980000001</v>
      </c>
      <c r="H59" s="26"/>
      <c r="I59" s="26"/>
      <c r="J59" s="26"/>
      <c r="K59" s="26"/>
      <c r="L59" s="29">
        <v>504.47608609999997</v>
      </c>
      <c r="M59" s="34">
        <f t="shared" si="2"/>
        <v>2.7599530174647011</v>
      </c>
      <c r="N59" s="29">
        <v>538.12349500000005</v>
      </c>
      <c r="O59" s="26"/>
      <c r="P59" s="29">
        <v>25.288056399999995</v>
      </c>
      <c r="Q59" s="32">
        <f t="shared" si="3"/>
        <v>1067.8876375</v>
      </c>
      <c r="R59" s="33">
        <f t="shared" si="4"/>
        <v>5.4770321957999171</v>
      </c>
    </row>
    <row r="60" spans="1:18" ht="15" x14ac:dyDescent="0.2">
      <c r="A60" s="27">
        <f t="shared" si="1"/>
        <v>48</v>
      </c>
      <c r="B60" s="28" t="s">
        <v>45</v>
      </c>
      <c r="C60" s="29">
        <v>660</v>
      </c>
      <c r="D60" s="30">
        <v>0.43401000000000001</v>
      </c>
      <c r="E60" s="29">
        <f t="shared" si="0"/>
        <v>286.44659999999999</v>
      </c>
      <c r="F60" s="29">
        <v>1094.344963</v>
      </c>
      <c r="H60" s="26"/>
      <c r="I60" s="26"/>
      <c r="J60" s="26"/>
      <c r="K60" s="26"/>
      <c r="L60" s="29">
        <v>217.6963188</v>
      </c>
      <c r="M60" s="34">
        <f t="shared" si="2"/>
        <v>2.6007994903157421</v>
      </c>
      <c r="N60" s="29">
        <v>284.6171822</v>
      </c>
      <c r="O60" s="26"/>
      <c r="P60" s="29">
        <v>-5.2145180999999994</v>
      </c>
      <c r="Q60" s="32">
        <f t="shared" si="3"/>
        <v>497.09898289999995</v>
      </c>
      <c r="R60" s="33">
        <f t="shared" si="4"/>
        <v>4.5424340560518477</v>
      </c>
    </row>
    <row r="61" spans="1:18" ht="15" x14ac:dyDescent="0.2">
      <c r="A61" s="27">
        <f t="shared" si="1"/>
        <v>49</v>
      </c>
      <c r="B61" s="28" t="s">
        <v>114</v>
      </c>
      <c r="C61" s="29">
        <v>0</v>
      </c>
      <c r="D61" s="30">
        <v>0</v>
      </c>
      <c r="E61" s="29">
        <f t="shared" si="0"/>
        <v>0</v>
      </c>
      <c r="F61" s="29">
        <v>0</v>
      </c>
      <c r="H61" s="26"/>
      <c r="I61" s="26"/>
      <c r="J61" s="26"/>
      <c r="K61" s="26"/>
      <c r="L61" s="29">
        <v>0</v>
      </c>
      <c r="M61" s="34">
        <f t="shared" si="2"/>
        <v>0</v>
      </c>
      <c r="N61" s="29">
        <v>0</v>
      </c>
      <c r="O61" s="26"/>
      <c r="P61" s="29">
        <v>-10.0692427</v>
      </c>
      <c r="Q61" s="32">
        <f t="shared" si="3"/>
        <v>-10.0692427</v>
      </c>
      <c r="R61" s="33"/>
    </row>
    <row r="62" spans="1:18" ht="15" x14ac:dyDescent="0.2">
      <c r="A62" s="27">
        <f t="shared" si="1"/>
        <v>50</v>
      </c>
      <c r="B62" s="28" t="s">
        <v>115</v>
      </c>
      <c r="C62" s="29">
        <v>660</v>
      </c>
      <c r="D62" s="30">
        <v>0.51889393939393946</v>
      </c>
      <c r="E62" s="29">
        <f t="shared" si="0"/>
        <v>342.47</v>
      </c>
      <c r="F62" s="29">
        <v>597.50990300000001</v>
      </c>
      <c r="H62" s="26"/>
      <c r="I62" s="26"/>
      <c r="J62" s="26"/>
      <c r="K62" s="26"/>
      <c r="L62" s="29">
        <v>152.40738569999999</v>
      </c>
      <c r="M62" s="34">
        <f t="shared" si="2"/>
        <v>3.2436622319680621</v>
      </c>
      <c r="N62" s="29">
        <v>193.81203055880002</v>
      </c>
      <c r="O62" s="26"/>
      <c r="P62" s="29">
        <v>1.8385871</v>
      </c>
      <c r="Q62" s="32">
        <f t="shared" si="3"/>
        <v>348.05800335880002</v>
      </c>
      <c r="R62" s="33">
        <f t="shared" si="4"/>
        <v>5.8251420036932844</v>
      </c>
    </row>
    <row r="63" spans="1:18" ht="15" x14ac:dyDescent="0.2">
      <c r="A63" s="27">
        <f t="shared" si="1"/>
        <v>51</v>
      </c>
      <c r="B63" s="28" t="s">
        <v>46</v>
      </c>
      <c r="C63" s="29">
        <v>50</v>
      </c>
      <c r="D63" s="30">
        <v>1</v>
      </c>
      <c r="E63" s="29">
        <f t="shared" si="0"/>
        <v>50</v>
      </c>
      <c r="F63" s="29">
        <v>0</v>
      </c>
      <c r="H63" s="26"/>
      <c r="I63" s="26"/>
      <c r="J63" s="26"/>
      <c r="K63" s="26"/>
      <c r="L63" s="29">
        <v>0</v>
      </c>
      <c r="M63" s="34">
        <f t="shared" si="2"/>
        <v>0</v>
      </c>
      <c r="N63" s="29">
        <v>0</v>
      </c>
      <c r="O63" s="26"/>
      <c r="P63" s="29">
        <v>0</v>
      </c>
      <c r="Q63" s="32">
        <f t="shared" si="3"/>
        <v>0</v>
      </c>
      <c r="R63" s="33"/>
    </row>
    <row r="64" spans="1:18" ht="15" x14ac:dyDescent="0.2">
      <c r="A64" s="27">
        <f t="shared" si="1"/>
        <v>52</v>
      </c>
      <c r="B64" s="28" t="s">
        <v>47</v>
      </c>
      <c r="C64" s="29">
        <v>228</v>
      </c>
      <c r="D64" s="30">
        <v>1</v>
      </c>
      <c r="E64" s="29">
        <f t="shared" si="0"/>
        <v>228</v>
      </c>
      <c r="F64" s="29">
        <v>0</v>
      </c>
      <c r="H64" s="26"/>
      <c r="I64" s="26"/>
      <c r="J64" s="26"/>
      <c r="K64" s="26"/>
      <c r="L64" s="29">
        <v>0</v>
      </c>
      <c r="M64" s="34">
        <f t="shared" si="2"/>
        <v>0</v>
      </c>
      <c r="N64" s="29">
        <v>0</v>
      </c>
      <c r="O64" s="26"/>
      <c r="P64" s="29">
        <v>0</v>
      </c>
      <c r="Q64" s="32">
        <f t="shared" si="3"/>
        <v>0</v>
      </c>
      <c r="R64" s="33"/>
    </row>
    <row r="65" spans="1:18" ht="15" x14ac:dyDescent="0.2">
      <c r="A65" s="27">
        <f t="shared" si="1"/>
        <v>53</v>
      </c>
      <c r="B65" s="28" t="s">
        <v>116</v>
      </c>
      <c r="C65" s="29">
        <v>0</v>
      </c>
      <c r="D65" s="30">
        <v>0</v>
      </c>
      <c r="E65" s="29">
        <f t="shared" si="0"/>
        <v>0</v>
      </c>
      <c r="F65" s="29">
        <v>0</v>
      </c>
      <c r="H65" s="26"/>
      <c r="I65" s="26"/>
      <c r="J65" s="26"/>
      <c r="K65" s="26"/>
      <c r="L65" s="29">
        <v>0</v>
      </c>
      <c r="M65" s="34">
        <f t="shared" si="2"/>
        <v>0</v>
      </c>
      <c r="N65" s="29">
        <v>0</v>
      </c>
      <c r="O65" s="26"/>
      <c r="P65" s="29">
        <v>-10.8946907</v>
      </c>
      <c r="Q65" s="32">
        <f t="shared" si="3"/>
        <v>-10.8946907</v>
      </c>
      <c r="R65" s="33"/>
    </row>
    <row r="66" spans="1:18" ht="15" x14ac:dyDescent="0.2">
      <c r="A66" s="27">
        <f t="shared" si="1"/>
        <v>54</v>
      </c>
      <c r="B66" s="28" t="s">
        <v>116</v>
      </c>
      <c r="C66" s="29">
        <v>0</v>
      </c>
      <c r="D66" s="30">
        <v>0</v>
      </c>
      <c r="E66" s="29">
        <f t="shared" si="0"/>
        <v>0</v>
      </c>
      <c r="F66" s="29">
        <v>0</v>
      </c>
      <c r="H66" s="26"/>
      <c r="I66" s="26"/>
      <c r="J66" s="26"/>
      <c r="K66" s="26"/>
      <c r="L66" s="29">
        <v>0</v>
      </c>
      <c r="M66" s="34">
        <f t="shared" si="2"/>
        <v>0</v>
      </c>
      <c r="N66" s="29">
        <v>0</v>
      </c>
      <c r="O66" s="26"/>
      <c r="P66" s="29">
        <v>-6.6409900000000004</v>
      </c>
      <c r="Q66" s="32">
        <f t="shared" si="3"/>
        <v>-6.6409900000000004</v>
      </c>
      <c r="R66" s="33"/>
    </row>
    <row r="67" spans="1:18" ht="15" x14ac:dyDescent="0.2">
      <c r="A67" s="27">
        <f t="shared" si="1"/>
        <v>55</v>
      </c>
      <c r="B67" s="28" t="s">
        <v>117</v>
      </c>
      <c r="C67" s="29">
        <v>0</v>
      </c>
      <c r="D67" s="30">
        <v>0</v>
      </c>
      <c r="E67" s="29">
        <f t="shared" si="0"/>
        <v>0</v>
      </c>
      <c r="F67" s="29">
        <v>0</v>
      </c>
      <c r="H67" s="26"/>
      <c r="I67" s="26"/>
      <c r="J67" s="26"/>
      <c r="K67" s="26"/>
      <c r="L67" s="29">
        <v>0</v>
      </c>
      <c r="M67" s="34">
        <f t="shared" si="2"/>
        <v>0</v>
      </c>
      <c r="N67" s="29">
        <v>-312.86810480000003</v>
      </c>
      <c r="O67" s="26"/>
      <c r="P67" s="29">
        <v>271.3269583</v>
      </c>
      <c r="Q67" s="32">
        <f t="shared" si="3"/>
        <v>-41.541146500000025</v>
      </c>
      <c r="R67" s="33"/>
    </row>
    <row r="68" spans="1:18" ht="15" x14ac:dyDescent="0.2">
      <c r="A68" s="27">
        <f t="shared" si="1"/>
        <v>56</v>
      </c>
      <c r="B68" s="28" t="s">
        <v>49</v>
      </c>
      <c r="C68" s="30"/>
      <c r="D68" s="30"/>
      <c r="E68" s="29">
        <f t="shared" si="0"/>
        <v>0</v>
      </c>
      <c r="F68" s="29">
        <v>144.78368499999999</v>
      </c>
      <c r="H68" s="26"/>
      <c r="I68" s="26"/>
      <c r="J68" s="26"/>
      <c r="K68" s="26"/>
      <c r="L68" s="29">
        <v>0</v>
      </c>
      <c r="M68" s="34">
        <f t="shared" si="2"/>
        <v>2.6834820442648635</v>
      </c>
      <c r="N68" s="29">
        <v>38.852441900000002</v>
      </c>
      <c r="O68" s="26"/>
      <c r="P68" s="29">
        <v>2.2545318999999999</v>
      </c>
      <c r="Q68" s="32">
        <f t="shared" si="3"/>
        <v>41.106973800000006</v>
      </c>
      <c r="R68" s="33">
        <f t="shared" si="4"/>
        <v>2.8391993061925458</v>
      </c>
    </row>
    <row r="69" spans="1:18" ht="15" x14ac:dyDescent="0.2">
      <c r="A69" s="35">
        <f t="shared" si="1"/>
        <v>57</v>
      </c>
      <c r="B69" s="36" t="s">
        <v>48</v>
      </c>
      <c r="C69" s="37">
        <f>SUM(C47:C68)</f>
        <v>15671.59</v>
      </c>
      <c r="D69" s="38">
        <f>E69/C69</f>
        <v>0.33258285203798726</v>
      </c>
      <c r="E69" s="37">
        <f>SUM(E47:E68)</f>
        <v>5212.1020981700012</v>
      </c>
      <c r="F69" s="37">
        <f>SUM(F47:F68)</f>
        <v>30116.267913</v>
      </c>
      <c r="H69" s="26"/>
      <c r="I69" s="26"/>
      <c r="J69" s="26"/>
      <c r="K69" s="37"/>
      <c r="L69" s="37">
        <f>SUM(L47:L68)</f>
        <v>3705.7043395499286</v>
      </c>
      <c r="M69" s="37">
        <f t="shared" si="2"/>
        <v>1.4803119241562777</v>
      </c>
      <c r="N69" s="37">
        <f>SUM(N47:N68)</f>
        <v>4458.1470502698994</v>
      </c>
      <c r="O69" s="37"/>
      <c r="P69" s="37">
        <f>SUM(P47:P68)</f>
        <v>78.657756900000052</v>
      </c>
      <c r="Q69" s="37">
        <f>SUM(Q47:Q68)</f>
        <v>8242.509146719829</v>
      </c>
      <c r="R69" s="37">
        <f t="shared" si="4"/>
        <v>2.7368959429271995</v>
      </c>
    </row>
    <row r="70" spans="1:18" ht="15" x14ac:dyDescent="0.2">
      <c r="A70" s="27">
        <f t="shared" si="1"/>
        <v>58</v>
      </c>
      <c r="B70" s="28" t="s">
        <v>118</v>
      </c>
      <c r="C70" s="29">
        <v>440</v>
      </c>
      <c r="D70" s="30">
        <v>0.34813</v>
      </c>
      <c r="E70" s="29">
        <f t="shared" si="0"/>
        <v>153.1772</v>
      </c>
      <c r="F70" s="29">
        <v>-15.625371999999999</v>
      </c>
      <c r="H70" s="26"/>
      <c r="I70" s="26"/>
      <c r="J70" s="26"/>
      <c r="K70" s="26"/>
      <c r="L70" s="29">
        <v>0</v>
      </c>
      <c r="M70" s="34">
        <f t="shared" si="2"/>
        <v>0</v>
      </c>
      <c r="N70" s="29">
        <v>0</v>
      </c>
      <c r="O70" s="26"/>
      <c r="P70" s="29">
        <v>0</v>
      </c>
      <c r="Q70" s="32">
        <f t="shared" si="3"/>
        <v>0</v>
      </c>
      <c r="R70" s="33">
        <f t="shared" si="4"/>
        <v>0</v>
      </c>
    </row>
    <row r="71" spans="1:18" ht="15" x14ac:dyDescent="0.2">
      <c r="A71" s="27">
        <f t="shared" si="1"/>
        <v>59</v>
      </c>
      <c r="B71" s="28" t="s">
        <v>51</v>
      </c>
      <c r="C71" s="29">
        <v>320</v>
      </c>
      <c r="D71" s="30">
        <v>0.5</v>
      </c>
      <c r="E71" s="29">
        <f t="shared" si="0"/>
        <v>160</v>
      </c>
      <c r="F71" s="29">
        <v>539.1585</v>
      </c>
      <c r="H71" s="26"/>
      <c r="I71" s="26"/>
      <c r="J71" s="26"/>
      <c r="K71" s="26"/>
      <c r="L71" s="29">
        <v>0</v>
      </c>
      <c r="M71" s="34">
        <f t="shared" si="2"/>
        <v>1.0781373121262117</v>
      </c>
      <c r="N71" s="29">
        <v>58.128689600000008</v>
      </c>
      <c r="O71" s="26"/>
      <c r="P71" s="29">
        <v>55.231969499999998</v>
      </c>
      <c r="Q71" s="32">
        <f t="shared" si="3"/>
        <v>113.36065910000001</v>
      </c>
      <c r="R71" s="33">
        <f t="shared" si="4"/>
        <v>2.1025479353473981</v>
      </c>
    </row>
    <row r="72" spans="1:18" ht="15" x14ac:dyDescent="0.2">
      <c r="A72" s="27">
        <f t="shared" si="1"/>
        <v>60</v>
      </c>
      <c r="B72" s="28" t="s">
        <v>52</v>
      </c>
      <c r="C72" s="29">
        <v>1080</v>
      </c>
      <c r="D72" s="30">
        <v>0.41860000000000003</v>
      </c>
      <c r="E72" s="29">
        <f t="shared" si="0"/>
        <v>452.08800000000002</v>
      </c>
      <c r="F72" s="29">
        <v>2065.0178519999999</v>
      </c>
      <c r="H72" s="26"/>
      <c r="I72" s="26"/>
      <c r="J72" s="26"/>
      <c r="K72" s="26"/>
      <c r="L72" s="29">
        <v>0</v>
      </c>
      <c r="M72" s="34">
        <f t="shared" si="2"/>
        <v>2.9667373219396262</v>
      </c>
      <c r="N72" s="29">
        <v>612.63655319999998</v>
      </c>
      <c r="O72" s="26"/>
      <c r="P72" s="29">
        <v>31.768902000000001</v>
      </c>
      <c r="Q72" s="32">
        <f t="shared" si="3"/>
        <v>644.40545520000001</v>
      </c>
      <c r="R72" s="33">
        <f t="shared" si="4"/>
        <v>3.1205805537026423</v>
      </c>
    </row>
    <row r="73" spans="1:18" ht="15" x14ac:dyDescent="0.2">
      <c r="A73" s="35">
        <f t="shared" si="1"/>
        <v>61</v>
      </c>
      <c r="B73" s="36" t="s">
        <v>53</v>
      </c>
      <c r="C73" s="37">
        <f>SUM(C70:C72)</f>
        <v>1840</v>
      </c>
      <c r="D73" s="38">
        <f>E73/C73</f>
        <v>0.41590500000000002</v>
      </c>
      <c r="E73" s="37">
        <f>SUM(E70:E72)</f>
        <v>765.26520000000005</v>
      </c>
      <c r="F73" s="37">
        <f>SUM(F70:F72)</f>
        <v>2588.55098</v>
      </c>
      <c r="H73" s="26"/>
      <c r="I73" s="26"/>
      <c r="J73" s="26"/>
      <c r="K73" s="37"/>
      <c r="L73" s="37">
        <f>SUM(L70:L72)</f>
        <v>0</v>
      </c>
      <c r="M73" s="37">
        <f t="shared" si="2"/>
        <v>2.591276926676561</v>
      </c>
      <c r="N73" s="37">
        <f>SUM(N70:N72)</f>
        <v>670.76524280000001</v>
      </c>
      <c r="O73" s="37"/>
      <c r="P73" s="37">
        <f>SUM(P70:P72)</f>
        <v>87.000871500000002</v>
      </c>
      <c r="Q73" s="37">
        <f t="shared" si="3"/>
        <v>757.76611430000003</v>
      </c>
      <c r="R73" s="37">
        <f t="shared" si="4"/>
        <v>2.9273756636618375</v>
      </c>
    </row>
    <row r="74" spans="1:18" ht="15" x14ac:dyDescent="0.2">
      <c r="A74" s="27">
        <f t="shared" si="1"/>
        <v>62</v>
      </c>
      <c r="B74" s="39" t="s">
        <v>50</v>
      </c>
      <c r="C74" s="40"/>
      <c r="D74" s="41"/>
      <c r="E74" s="40"/>
      <c r="F74" s="40"/>
      <c r="H74" s="26"/>
      <c r="I74" s="26"/>
      <c r="J74" s="26"/>
      <c r="K74" s="26"/>
      <c r="L74" s="40"/>
      <c r="M74" s="34">
        <f t="shared" si="2"/>
        <v>0</v>
      </c>
      <c r="N74" s="40"/>
      <c r="O74" s="26"/>
      <c r="P74" s="29">
        <v>36.361278495000001</v>
      </c>
      <c r="Q74" s="32">
        <f t="shared" si="3"/>
        <v>36.361278495000001</v>
      </c>
      <c r="R74" s="33"/>
    </row>
    <row r="75" spans="1:18" ht="15" x14ac:dyDescent="0.2">
      <c r="A75" s="27">
        <f t="shared" si="1"/>
        <v>63</v>
      </c>
      <c r="B75" s="28" t="s">
        <v>54</v>
      </c>
      <c r="C75" s="29">
        <v>1450</v>
      </c>
      <c r="D75" s="30">
        <v>0.27</v>
      </c>
      <c r="E75" s="29">
        <f>C75*D75</f>
        <v>391.5</v>
      </c>
      <c r="F75" s="29">
        <v>245.60109399999999</v>
      </c>
      <c r="H75" s="26"/>
      <c r="I75" s="26"/>
      <c r="J75" s="26"/>
      <c r="K75" s="26"/>
      <c r="L75" s="29">
        <v>0</v>
      </c>
      <c r="M75" s="34">
        <f t="shared" si="2"/>
        <v>2.0500000002035823</v>
      </c>
      <c r="N75" s="29">
        <v>50.348224275</v>
      </c>
      <c r="O75" s="26"/>
      <c r="P75" s="29">
        <v>0</v>
      </c>
      <c r="Q75" s="32">
        <f t="shared" si="3"/>
        <v>50.348224275</v>
      </c>
      <c r="R75" s="33">
        <f t="shared" si="4"/>
        <v>2.0500000002035823</v>
      </c>
    </row>
    <row r="76" spans="1:18" ht="15" x14ac:dyDescent="0.2">
      <c r="A76" s="27">
        <f t="shared" si="1"/>
        <v>64</v>
      </c>
      <c r="B76" s="28" t="s">
        <v>55</v>
      </c>
      <c r="C76" s="29">
        <v>160</v>
      </c>
      <c r="D76" s="30">
        <v>0.33124999999999999</v>
      </c>
      <c r="E76" s="29">
        <f>C76*D76</f>
        <v>53</v>
      </c>
      <c r="F76" s="29">
        <v>50.551805999999992</v>
      </c>
      <c r="H76" s="26"/>
      <c r="I76" s="26"/>
      <c r="J76" s="26"/>
      <c r="K76" s="26"/>
      <c r="L76" s="29">
        <v>0</v>
      </c>
      <c r="M76" s="34">
        <f t="shared" si="2"/>
        <v>2.0500000000000003</v>
      </c>
      <c r="N76" s="29">
        <v>10.36312023</v>
      </c>
      <c r="O76" s="26"/>
      <c r="P76" s="29">
        <v>0</v>
      </c>
      <c r="Q76" s="32">
        <f t="shared" si="3"/>
        <v>10.36312023</v>
      </c>
      <c r="R76" s="33">
        <f t="shared" si="4"/>
        <v>2.0500000000000003</v>
      </c>
    </row>
    <row r="77" spans="1:18" ht="15" x14ac:dyDescent="0.2">
      <c r="A77" s="27">
        <f t="shared" si="1"/>
        <v>65</v>
      </c>
      <c r="B77" s="28" t="s">
        <v>56</v>
      </c>
      <c r="C77" s="29">
        <v>12</v>
      </c>
      <c r="D77" s="30">
        <v>1</v>
      </c>
      <c r="E77" s="29">
        <f t="shared" si="0"/>
        <v>12</v>
      </c>
      <c r="F77" s="29">
        <v>53.108400000000003</v>
      </c>
      <c r="H77" s="26"/>
      <c r="I77" s="26"/>
      <c r="J77" s="26"/>
      <c r="K77" s="26"/>
      <c r="L77" s="29">
        <v>0.75140680000000004</v>
      </c>
      <c r="M77" s="34">
        <f t="shared" si="2"/>
        <v>1.3593817398001069</v>
      </c>
      <c r="N77" s="29">
        <v>7.219458919</v>
      </c>
      <c r="O77" s="26"/>
      <c r="P77" s="29">
        <v>0.80962990000000001</v>
      </c>
      <c r="Q77" s="32">
        <f t="shared" si="3"/>
        <v>8.7804956189999999</v>
      </c>
      <c r="R77" s="33">
        <f t="shared" si="4"/>
        <v>1.6533157878979596</v>
      </c>
    </row>
    <row r="78" spans="1:18" ht="15" x14ac:dyDescent="0.2">
      <c r="A78" s="27">
        <f t="shared" si="1"/>
        <v>66</v>
      </c>
      <c r="B78" s="28" t="s">
        <v>57</v>
      </c>
      <c r="C78" s="29">
        <v>34</v>
      </c>
      <c r="D78" s="30">
        <v>1</v>
      </c>
      <c r="E78" s="29">
        <f t="shared" si="0"/>
        <v>34</v>
      </c>
      <c r="F78" s="29">
        <v>29.4192</v>
      </c>
      <c r="H78" s="26"/>
      <c r="I78" s="26"/>
      <c r="J78" s="26"/>
      <c r="K78" s="26"/>
      <c r="L78" s="29">
        <v>13.100000299999998</v>
      </c>
      <c r="M78" s="34">
        <f t="shared" si="2"/>
        <v>0</v>
      </c>
      <c r="N78" s="29">
        <v>0</v>
      </c>
      <c r="O78" s="26"/>
      <c r="P78" s="29">
        <v>2.1224E-2</v>
      </c>
      <c r="Q78" s="32">
        <f t="shared" si="3"/>
        <v>13.121224299999998</v>
      </c>
      <c r="R78" s="33">
        <f t="shared" si="4"/>
        <v>4.4600887515636041</v>
      </c>
    </row>
    <row r="79" spans="1:18" ht="15" x14ac:dyDescent="0.2">
      <c r="A79" s="27">
        <f t="shared" ref="A79:A95" si="5">A78+1</f>
        <v>67</v>
      </c>
      <c r="B79" s="28" t="s">
        <v>119</v>
      </c>
      <c r="C79" s="29">
        <v>300</v>
      </c>
      <c r="D79" s="30">
        <v>1</v>
      </c>
      <c r="E79" s="29">
        <f t="shared" si="0"/>
        <v>300</v>
      </c>
      <c r="F79" s="29">
        <v>1898.9194039999998</v>
      </c>
      <c r="H79" s="26"/>
      <c r="I79" s="26"/>
      <c r="J79" s="26"/>
      <c r="K79" s="26"/>
      <c r="L79" s="34">
        <v>161.57160970000001</v>
      </c>
      <c r="M79" s="34">
        <f t="shared" ref="M79:M95" si="6">IFERROR((N79)/F79*10,0)</f>
        <v>2.0857675963797777</v>
      </c>
      <c r="N79" s="34">
        <v>396.07045609999994</v>
      </c>
      <c r="O79" s="26"/>
      <c r="P79" s="34">
        <v>-9.4636560000000003</v>
      </c>
      <c r="Q79" s="32">
        <f t="shared" ref="Q79:Q95" si="7">L79+N79+P79</f>
        <v>548.17840979999994</v>
      </c>
      <c r="R79" s="33">
        <f t="shared" ref="R79:R95" si="8">Q79/F79*10</f>
        <v>2.8867913437783796</v>
      </c>
    </row>
    <row r="80" spans="1:18" ht="15" x14ac:dyDescent="0.2">
      <c r="A80" s="27">
        <f t="shared" si="5"/>
        <v>68</v>
      </c>
      <c r="B80" s="28" t="s">
        <v>120</v>
      </c>
      <c r="C80" s="29">
        <v>4000</v>
      </c>
      <c r="D80" s="30">
        <v>0.2</v>
      </c>
      <c r="E80" s="29">
        <f t="shared" si="0"/>
        <v>800</v>
      </c>
      <c r="F80" s="29">
        <v>4990.0399660000003</v>
      </c>
      <c r="H80" s="26"/>
      <c r="I80" s="26"/>
      <c r="J80" s="26"/>
      <c r="K80" s="26"/>
      <c r="L80" s="34">
        <v>476.46818149999996</v>
      </c>
      <c r="M80" s="34">
        <f t="shared" si="6"/>
        <v>1.6004499177191556</v>
      </c>
      <c r="N80" s="34">
        <v>798.63090529999988</v>
      </c>
      <c r="O80" s="26"/>
      <c r="P80" s="34">
        <v>-9.1983499999999968E-2</v>
      </c>
      <c r="Q80" s="32">
        <f t="shared" si="7"/>
        <v>1275.0071032999999</v>
      </c>
      <c r="R80" s="33">
        <f t="shared" si="8"/>
        <v>2.5551039911250277</v>
      </c>
    </row>
    <row r="81" spans="1:18" ht="15" x14ac:dyDescent="0.2">
      <c r="A81" s="27">
        <f t="shared" si="5"/>
        <v>69</v>
      </c>
      <c r="B81" s="28" t="s">
        <v>121</v>
      </c>
      <c r="C81" s="29">
        <v>125</v>
      </c>
      <c r="D81" s="30">
        <v>1</v>
      </c>
      <c r="E81" s="29">
        <f t="shared" si="0"/>
        <v>125</v>
      </c>
      <c r="F81" s="29">
        <v>830.4229170000001</v>
      </c>
      <c r="H81" s="26"/>
      <c r="I81" s="26"/>
      <c r="J81" s="26"/>
      <c r="K81" s="26"/>
      <c r="L81" s="34">
        <v>116.29495200000001</v>
      </c>
      <c r="M81" s="34">
        <f t="shared" si="6"/>
        <v>2.4376350123295065</v>
      </c>
      <c r="N81" s="34">
        <v>202.426797752</v>
      </c>
      <c r="O81" s="26"/>
      <c r="P81" s="34">
        <v>0</v>
      </c>
      <c r="Q81" s="32">
        <f t="shared" si="7"/>
        <v>318.72174975199999</v>
      </c>
      <c r="R81" s="33">
        <f t="shared" si="8"/>
        <v>3.8380654390346014</v>
      </c>
    </row>
    <row r="82" spans="1:18" ht="15" x14ac:dyDescent="0.2">
      <c r="A82" s="27">
        <f t="shared" si="5"/>
        <v>70</v>
      </c>
      <c r="B82" s="28" t="s">
        <v>122</v>
      </c>
      <c r="C82" s="29">
        <v>1320</v>
      </c>
      <c r="D82" s="30">
        <v>1</v>
      </c>
      <c r="E82" s="29">
        <f t="shared" si="0"/>
        <v>1320</v>
      </c>
      <c r="F82" s="29">
        <v>6293.8948349999991</v>
      </c>
      <c r="H82" s="26"/>
      <c r="I82" s="26"/>
      <c r="J82" s="26"/>
      <c r="K82" s="26"/>
      <c r="L82" s="34">
        <v>734.49368029999994</v>
      </c>
      <c r="M82" s="34">
        <f t="shared" si="6"/>
        <v>1.6317292208092642</v>
      </c>
      <c r="N82" s="34">
        <v>1026.9932114970002</v>
      </c>
      <c r="O82" s="26"/>
      <c r="P82" s="34">
        <v>64.016999999999996</v>
      </c>
      <c r="Q82" s="32">
        <f t="shared" si="7"/>
        <v>1825.5038917970003</v>
      </c>
      <c r="R82" s="33">
        <f t="shared" si="8"/>
        <v>2.9004359616011928</v>
      </c>
    </row>
    <row r="83" spans="1:18" ht="15" x14ac:dyDescent="0.2">
      <c r="A83" s="27">
        <f t="shared" si="5"/>
        <v>71</v>
      </c>
      <c r="B83" s="28" t="s">
        <v>123</v>
      </c>
      <c r="C83" s="29">
        <v>1200</v>
      </c>
      <c r="D83" s="30">
        <v>1</v>
      </c>
      <c r="E83" s="29">
        <f t="shared" si="0"/>
        <v>1200</v>
      </c>
      <c r="F83" s="29">
        <v>7972.059994000002</v>
      </c>
      <c r="H83" s="26"/>
      <c r="I83" s="26"/>
      <c r="J83" s="26"/>
      <c r="K83" s="26"/>
      <c r="L83" s="34">
        <v>1116.4315431</v>
      </c>
      <c r="M83" s="34">
        <f t="shared" si="6"/>
        <v>2.4376352613371961</v>
      </c>
      <c r="N83" s="34">
        <v>1943.297454687</v>
      </c>
      <c r="O83" s="26"/>
      <c r="P83" s="34">
        <v>2.0000000100495186E-7</v>
      </c>
      <c r="Q83" s="32">
        <f t="shared" si="7"/>
        <v>3059.7289979870002</v>
      </c>
      <c r="R83" s="33">
        <f t="shared" si="8"/>
        <v>3.8380656948013927</v>
      </c>
    </row>
    <row r="84" spans="1:18" ht="15" x14ac:dyDescent="0.2">
      <c r="A84" s="27">
        <f t="shared" si="5"/>
        <v>72</v>
      </c>
      <c r="B84" s="28" t="s">
        <v>124</v>
      </c>
      <c r="C84" s="29">
        <v>440</v>
      </c>
      <c r="D84" s="30">
        <v>1</v>
      </c>
      <c r="E84" s="29">
        <f t="shared" si="0"/>
        <v>440</v>
      </c>
      <c r="F84" s="29">
        <v>2160.1511529999998</v>
      </c>
      <c r="H84" s="26"/>
      <c r="I84" s="26"/>
      <c r="J84" s="26"/>
      <c r="K84" s="26"/>
      <c r="L84" s="34">
        <v>425.96079929999996</v>
      </c>
      <c r="M84" s="34">
        <f t="shared" si="6"/>
        <v>2.4588063305771826</v>
      </c>
      <c r="N84" s="34">
        <v>531.13933299999997</v>
      </c>
      <c r="O84" s="26"/>
      <c r="P84" s="34">
        <v>-2.3440229999999995</v>
      </c>
      <c r="Q84" s="32">
        <f t="shared" si="7"/>
        <v>954.75610929999993</v>
      </c>
      <c r="R84" s="33">
        <f t="shared" si="8"/>
        <v>4.4198578788065026</v>
      </c>
    </row>
    <row r="85" spans="1:18" ht="15" x14ac:dyDescent="0.2">
      <c r="A85" s="27">
        <f t="shared" si="5"/>
        <v>73</v>
      </c>
      <c r="B85" s="28" t="s">
        <v>59</v>
      </c>
      <c r="C85" s="29">
        <v>200</v>
      </c>
      <c r="D85" s="30">
        <v>1</v>
      </c>
      <c r="E85" s="29">
        <f t="shared" si="0"/>
        <v>200</v>
      </c>
      <c r="F85" s="29">
        <v>1260.6230499999999</v>
      </c>
      <c r="H85" s="26"/>
      <c r="I85" s="26"/>
      <c r="J85" s="26"/>
      <c r="K85" s="26"/>
      <c r="L85" s="34">
        <v>166.36282019999999</v>
      </c>
      <c r="M85" s="34">
        <f t="shared" si="6"/>
        <v>1.9388034377128038</v>
      </c>
      <c r="N85" s="34">
        <v>244.41003029999996</v>
      </c>
      <c r="O85" s="26"/>
      <c r="P85" s="34">
        <v>121.59257969999999</v>
      </c>
      <c r="Q85" s="32">
        <f t="shared" si="7"/>
        <v>532.36543019999999</v>
      </c>
      <c r="R85" s="33">
        <f t="shared" si="8"/>
        <v>4.2230342385061101</v>
      </c>
    </row>
    <row r="86" spans="1:18" ht="15" x14ac:dyDescent="0.2">
      <c r="A86" s="27">
        <f t="shared" si="5"/>
        <v>74</v>
      </c>
      <c r="B86" s="28" t="s">
        <v>125</v>
      </c>
      <c r="C86" s="29">
        <v>1200</v>
      </c>
      <c r="D86" s="30">
        <v>1</v>
      </c>
      <c r="E86" s="29">
        <f t="shared" si="0"/>
        <v>1200</v>
      </c>
      <c r="F86" s="29">
        <v>4347.1214820000005</v>
      </c>
      <c r="H86" s="26"/>
      <c r="I86" s="26"/>
      <c r="J86" s="26"/>
      <c r="K86" s="26"/>
      <c r="L86" s="34">
        <v>803.26662279999994</v>
      </c>
      <c r="M86" s="34">
        <f t="shared" si="6"/>
        <v>2.9705247379143747</v>
      </c>
      <c r="N86" s="34">
        <v>1291.3231900999999</v>
      </c>
      <c r="O86" s="26"/>
      <c r="P86" s="34">
        <v>55.285144099999997</v>
      </c>
      <c r="Q86" s="32">
        <f t="shared" si="7"/>
        <v>2149.8749569999995</v>
      </c>
      <c r="R86" s="33">
        <f t="shared" si="8"/>
        <v>4.9455138668241139</v>
      </c>
    </row>
    <row r="87" spans="1:18" ht="15" x14ac:dyDescent="0.2">
      <c r="A87" s="27">
        <f t="shared" si="5"/>
        <v>75</v>
      </c>
      <c r="B87" s="28" t="s">
        <v>60</v>
      </c>
      <c r="C87" s="29">
        <v>6340</v>
      </c>
      <c r="D87" s="30">
        <v>1</v>
      </c>
      <c r="E87" s="29">
        <f>C87*D87</f>
        <v>6340</v>
      </c>
      <c r="F87" s="29">
        <v>10238.646965025062</v>
      </c>
      <c r="H87" s="26"/>
      <c r="I87" s="26"/>
      <c r="J87" s="26"/>
      <c r="K87" s="26"/>
      <c r="L87" s="34">
        <v>0</v>
      </c>
      <c r="M87" s="34">
        <f t="shared" si="6"/>
        <v>5.4761744946346038</v>
      </c>
      <c r="N87" s="34">
        <v>5606.8617369438234</v>
      </c>
      <c r="O87" s="26"/>
      <c r="P87" s="34">
        <v>0</v>
      </c>
      <c r="Q87" s="32">
        <f t="shared" si="7"/>
        <v>5606.8617369438234</v>
      </c>
      <c r="R87" s="33">
        <f t="shared" si="8"/>
        <v>5.4761744946346038</v>
      </c>
    </row>
    <row r="88" spans="1:18" ht="15" x14ac:dyDescent="0.2">
      <c r="A88" s="27">
        <f t="shared" si="5"/>
        <v>76</v>
      </c>
      <c r="B88" s="28" t="s">
        <v>61</v>
      </c>
      <c r="C88" s="29">
        <v>2395</v>
      </c>
      <c r="D88" s="30">
        <v>1</v>
      </c>
      <c r="E88" s="29">
        <f>C88*D88</f>
        <v>2395</v>
      </c>
      <c r="F88" s="29">
        <v>807.62596076299997</v>
      </c>
      <c r="H88" s="26"/>
      <c r="I88" s="26"/>
      <c r="J88" s="26"/>
      <c r="K88" s="26"/>
      <c r="L88" s="34">
        <v>0</v>
      </c>
      <c r="M88" s="34">
        <f t="shared" si="6"/>
        <v>7.9036478151213583</v>
      </c>
      <c r="N88" s="34">
        <v>638.31911602197727</v>
      </c>
      <c r="O88" s="26"/>
      <c r="P88" s="34">
        <v>0</v>
      </c>
      <c r="Q88" s="32">
        <f t="shared" si="7"/>
        <v>638.31911602197727</v>
      </c>
      <c r="R88" s="33">
        <f t="shared" si="8"/>
        <v>7.9036478151213583</v>
      </c>
    </row>
    <row r="89" spans="1:18" ht="15" x14ac:dyDescent="0.2">
      <c r="A89" s="35">
        <f t="shared" si="5"/>
        <v>77</v>
      </c>
      <c r="B89" s="36" t="s">
        <v>62</v>
      </c>
      <c r="C89" s="37">
        <f>C46+C69+C73+SUM(C74:C88)</f>
        <v>49234.59</v>
      </c>
      <c r="D89" s="38">
        <f>E89/C89</f>
        <v>0.67706194563964095</v>
      </c>
      <c r="E89" s="37">
        <f>E46+E69+E73+SUM(E74:E88)</f>
        <v>33334.867298170007</v>
      </c>
      <c r="F89" s="37">
        <f>F46+F69+F73+SUM(F74:F88)</f>
        <v>122725.89472878806</v>
      </c>
      <c r="H89" s="26"/>
      <c r="I89" s="26"/>
      <c r="J89" s="26"/>
      <c r="K89" s="37"/>
      <c r="L89" s="37">
        <f>L46+L69+L73+SUM(L74:L88)</f>
        <v>14336.691781526926</v>
      </c>
      <c r="M89" s="37">
        <f t="shared" si="6"/>
        <v>2.4260997896907428</v>
      </c>
      <c r="N89" s="37">
        <f>N46+N69+N73+SUM(N74:N88)</f>
        <v>29774.526739112098</v>
      </c>
      <c r="O89" s="37"/>
      <c r="P89" s="37">
        <f>P46+P69+P73+SUM(P74:P88)</f>
        <v>542.58600619499998</v>
      </c>
      <c r="Q89" s="37">
        <f t="shared" si="7"/>
        <v>44653.804526834028</v>
      </c>
      <c r="R89" s="37">
        <f t="shared" si="8"/>
        <v>3.6384990001918065</v>
      </c>
    </row>
    <row r="90" spans="1:18" ht="15" x14ac:dyDescent="0.2">
      <c r="A90" s="27">
        <f t="shared" si="5"/>
        <v>78</v>
      </c>
      <c r="B90" s="42" t="s">
        <v>63</v>
      </c>
      <c r="C90" s="40"/>
      <c r="D90" s="43"/>
      <c r="E90" s="40"/>
      <c r="F90" s="40">
        <v>4055.7513283100002</v>
      </c>
      <c r="H90" s="26"/>
      <c r="I90" s="26"/>
      <c r="J90" s="26"/>
      <c r="K90" s="26"/>
      <c r="L90" s="40">
        <v>0</v>
      </c>
      <c r="M90" s="34">
        <f t="shared" si="6"/>
        <v>3.6865080462687532</v>
      </c>
      <c r="N90" s="40">
        <v>1495.1559905479999</v>
      </c>
      <c r="O90" s="26"/>
      <c r="P90" s="40">
        <v>0</v>
      </c>
      <c r="Q90" s="32">
        <f t="shared" si="7"/>
        <v>1495.1559905479999</v>
      </c>
      <c r="R90" s="33">
        <f t="shared" si="8"/>
        <v>3.6865080462687532</v>
      </c>
    </row>
    <row r="91" spans="1:18" ht="30" x14ac:dyDescent="0.2">
      <c r="A91" s="27">
        <f t="shared" si="5"/>
        <v>79</v>
      </c>
      <c r="B91" s="42" t="s">
        <v>126</v>
      </c>
      <c r="C91" s="44"/>
      <c r="D91" s="45"/>
      <c r="E91" s="44"/>
      <c r="F91" s="44"/>
      <c r="H91" s="26"/>
      <c r="I91" s="26"/>
      <c r="J91" s="26"/>
      <c r="K91" s="26"/>
      <c r="L91" s="44">
        <v>0</v>
      </c>
      <c r="M91" s="34">
        <f t="shared" si="6"/>
        <v>0</v>
      </c>
      <c r="N91" s="44">
        <v>689.12659200000007</v>
      </c>
      <c r="O91" s="26"/>
      <c r="P91" s="44">
        <v>0</v>
      </c>
      <c r="Q91" s="32">
        <f t="shared" si="7"/>
        <v>689.12659200000007</v>
      </c>
      <c r="R91" s="33"/>
    </row>
    <row r="92" spans="1:18" ht="15" x14ac:dyDescent="0.2">
      <c r="A92" s="27">
        <f t="shared" si="5"/>
        <v>80</v>
      </c>
      <c r="B92" s="42" t="s">
        <v>64</v>
      </c>
      <c r="C92" s="40"/>
      <c r="D92" s="43"/>
      <c r="E92" s="40"/>
      <c r="F92" s="40">
        <v>-1359.2803889175002</v>
      </c>
      <c r="H92" s="26"/>
      <c r="I92" s="26"/>
      <c r="J92" s="26"/>
      <c r="K92" s="26"/>
      <c r="L92" s="40">
        <v>0</v>
      </c>
      <c r="M92" s="34">
        <f t="shared" si="6"/>
        <v>0</v>
      </c>
      <c r="N92" s="40">
        <v>0</v>
      </c>
      <c r="O92" s="26"/>
      <c r="P92" s="40">
        <v>-267.16534469999999</v>
      </c>
      <c r="Q92" s="32">
        <f t="shared" si="7"/>
        <v>-267.16534469999999</v>
      </c>
      <c r="R92" s="33">
        <f t="shared" si="8"/>
        <v>1.9654910559900327</v>
      </c>
    </row>
    <row r="93" spans="1:18" ht="30" x14ac:dyDescent="0.2">
      <c r="A93" s="35">
        <f t="shared" si="5"/>
        <v>81</v>
      </c>
      <c r="B93" s="36" t="s">
        <v>65</v>
      </c>
      <c r="C93" s="46">
        <f>SUM(C89:C92)</f>
        <v>49234.59</v>
      </c>
      <c r="D93" s="47">
        <f>E93/C93</f>
        <v>0.67706194563964095</v>
      </c>
      <c r="E93" s="46">
        <f>SUM(E89:E92)</f>
        <v>33334.867298170007</v>
      </c>
      <c r="F93" s="46">
        <f>SUM(F89:F92)</f>
        <v>125422.36566818056</v>
      </c>
      <c r="H93" s="26"/>
      <c r="I93" s="26"/>
      <c r="J93" s="26"/>
      <c r="K93" s="46"/>
      <c r="L93" s="46">
        <f>SUM(L89:L92)</f>
        <v>14336.691781526926</v>
      </c>
      <c r="M93" s="46">
        <f t="shared" si="6"/>
        <v>2.548094923214161</v>
      </c>
      <c r="N93" s="46">
        <f>SUM(N89:N92)</f>
        <v>31958.809321660097</v>
      </c>
      <c r="O93" s="46"/>
      <c r="P93" s="46">
        <f>SUM(P89:P92)</f>
        <v>275.42066149499999</v>
      </c>
      <c r="Q93" s="46">
        <f t="shared" si="7"/>
        <v>46570.921764682025</v>
      </c>
      <c r="R93" s="46">
        <f t="shared" si="8"/>
        <v>3.713127361023536</v>
      </c>
    </row>
    <row r="94" spans="1:18" ht="28.5" x14ac:dyDescent="0.2">
      <c r="A94" s="27">
        <f t="shared" si="5"/>
        <v>82</v>
      </c>
      <c r="B94" s="48" t="s">
        <v>66</v>
      </c>
      <c r="C94" s="26"/>
      <c r="D94" s="49"/>
      <c r="E94" s="34"/>
      <c r="F94" s="34"/>
      <c r="H94" s="26"/>
      <c r="I94" s="26"/>
      <c r="J94" s="26"/>
      <c r="K94" s="26"/>
      <c r="L94" s="50">
        <v>2580.3590498000003</v>
      </c>
      <c r="M94" s="34">
        <f t="shared" si="6"/>
        <v>0</v>
      </c>
      <c r="N94" s="34">
        <v>0</v>
      </c>
      <c r="O94" s="26"/>
      <c r="P94" s="34">
        <v>-21.540767000000002</v>
      </c>
      <c r="Q94" s="32">
        <f t="shared" si="7"/>
        <v>2558.8182828000004</v>
      </c>
      <c r="R94" s="33"/>
    </row>
    <row r="95" spans="1:18" ht="15" x14ac:dyDescent="0.25">
      <c r="A95" s="51">
        <f t="shared" si="5"/>
        <v>83</v>
      </c>
      <c r="B95" s="52" t="s">
        <v>67</v>
      </c>
      <c r="C95" s="53">
        <f>C93+C94</f>
        <v>49234.59</v>
      </c>
      <c r="D95" s="54">
        <f>E95/C95</f>
        <v>0.67706194563964095</v>
      </c>
      <c r="E95" s="53">
        <f>E93+E94</f>
        <v>33334.867298170007</v>
      </c>
      <c r="F95" s="53">
        <f>F93+F94</f>
        <v>125422.36566818056</v>
      </c>
      <c r="H95" s="26"/>
      <c r="I95" s="26"/>
      <c r="J95" s="26"/>
      <c r="K95" s="53"/>
      <c r="L95" s="53">
        <f>L93+L94</f>
        <v>16917.050831326927</v>
      </c>
      <c r="M95" s="53">
        <f t="shared" si="6"/>
        <v>2.548094923214161</v>
      </c>
      <c r="N95" s="53">
        <f>N93+N94</f>
        <v>31958.809321660097</v>
      </c>
      <c r="O95" s="53"/>
      <c r="P95" s="53">
        <f>P93+P94</f>
        <v>253.87989449499997</v>
      </c>
      <c r="Q95" s="53">
        <f t="shared" si="7"/>
        <v>49129.740047482024</v>
      </c>
      <c r="R95" s="53">
        <f t="shared" si="8"/>
        <v>3.9171434684512696</v>
      </c>
    </row>
    <row r="97" spans="1:18" ht="15" x14ac:dyDescent="0.25">
      <c r="B97" s="22" t="s">
        <v>127</v>
      </c>
      <c r="C97" s="22"/>
    </row>
    <row r="99" spans="1:18" s="23" customFormat="1" ht="90" x14ac:dyDescent="0.25">
      <c r="A99" s="6" t="s">
        <v>10</v>
      </c>
      <c r="B99" s="6" t="s">
        <v>11</v>
      </c>
      <c r="C99" s="6" t="s">
        <v>12</v>
      </c>
      <c r="D99" s="6" t="s">
        <v>13</v>
      </c>
      <c r="E99" s="6" t="s">
        <v>14</v>
      </c>
      <c r="F99" s="7" t="s">
        <v>15</v>
      </c>
      <c r="G99" s="7" t="s">
        <v>16</v>
      </c>
      <c r="H99" s="7" t="s">
        <v>17</v>
      </c>
      <c r="I99" s="7" t="s">
        <v>18</v>
      </c>
      <c r="J99" s="7" t="s">
        <v>19</v>
      </c>
      <c r="K99" s="7" t="s">
        <v>20</v>
      </c>
      <c r="L99" s="7" t="s">
        <v>21</v>
      </c>
      <c r="M99" s="7" t="s">
        <v>22</v>
      </c>
      <c r="N99" s="7" t="s">
        <v>23</v>
      </c>
      <c r="O99" s="7" t="s">
        <v>24</v>
      </c>
      <c r="P99" s="7" t="s">
        <v>25</v>
      </c>
      <c r="Q99" s="7" t="s">
        <v>26</v>
      </c>
      <c r="R99" s="7" t="s">
        <v>27</v>
      </c>
    </row>
    <row r="100" spans="1:18" ht="15" x14ac:dyDescent="0.2">
      <c r="A100" s="8">
        <v>1</v>
      </c>
      <c r="B100" s="8">
        <v>2</v>
      </c>
      <c r="C100" s="8">
        <v>3</v>
      </c>
      <c r="D100" s="8">
        <v>4</v>
      </c>
      <c r="E100" s="8">
        <v>5</v>
      </c>
      <c r="F100" s="8">
        <v>6</v>
      </c>
      <c r="G100" s="8">
        <v>7</v>
      </c>
      <c r="H100" s="8">
        <v>8</v>
      </c>
      <c r="I100" s="8">
        <v>9</v>
      </c>
      <c r="J100" s="8">
        <v>10</v>
      </c>
      <c r="K100" s="8">
        <v>11</v>
      </c>
      <c r="L100" s="8">
        <v>12</v>
      </c>
      <c r="M100" s="8">
        <v>13</v>
      </c>
      <c r="N100" s="8">
        <v>14</v>
      </c>
      <c r="O100" s="8">
        <v>15</v>
      </c>
      <c r="P100" s="8">
        <v>16</v>
      </c>
      <c r="Q100" s="8">
        <v>17</v>
      </c>
      <c r="R100" s="8">
        <v>18</v>
      </c>
    </row>
    <row r="101" spans="1:18" ht="15" x14ac:dyDescent="0.2">
      <c r="A101" s="55"/>
      <c r="B101" s="13" t="s">
        <v>28</v>
      </c>
      <c r="C101" s="56"/>
      <c r="D101" s="56"/>
      <c r="E101" s="56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5"/>
      <c r="R101" s="55"/>
    </row>
    <row r="102" spans="1:18" ht="15" x14ac:dyDescent="0.2">
      <c r="A102" s="55"/>
      <c r="B102" s="13" t="s">
        <v>28</v>
      </c>
      <c r="C102" s="56"/>
      <c r="D102" s="56"/>
      <c r="E102" s="56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5"/>
      <c r="R102" s="55"/>
    </row>
    <row r="103" spans="1:18" ht="15" x14ac:dyDescent="0.25">
      <c r="A103" s="58"/>
      <c r="B103" s="14" t="s">
        <v>68</v>
      </c>
      <c r="C103" s="59"/>
      <c r="D103" s="59"/>
      <c r="E103" s="59"/>
      <c r="F103" s="59"/>
      <c r="G103" s="60"/>
      <c r="H103" s="60"/>
      <c r="I103" s="60"/>
      <c r="J103" s="60"/>
      <c r="K103" s="60"/>
      <c r="L103" s="60"/>
      <c r="M103" s="60"/>
      <c r="N103" s="61"/>
      <c r="O103" s="61"/>
      <c r="P103" s="60"/>
      <c r="Q103" s="58"/>
      <c r="R103" s="58"/>
    </row>
    <row r="104" spans="1:18" x14ac:dyDescent="0.2">
      <c r="A104" s="60">
        <v>1</v>
      </c>
      <c r="B104" s="28" t="s">
        <v>82</v>
      </c>
      <c r="C104" s="62">
        <v>0</v>
      </c>
      <c r="D104" s="63">
        <v>1</v>
      </c>
      <c r="E104" s="64">
        <f>C104*D104</f>
        <v>0</v>
      </c>
      <c r="F104" s="62">
        <v>533.23365899999999</v>
      </c>
      <c r="H104" s="34"/>
      <c r="I104" s="29"/>
      <c r="J104" s="34"/>
      <c r="K104" s="65"/>
      <c r="L104" s="62">
        <v>76.469626379999994</v>
      </c>
      <c r="M104" s="66">
        <f t="shared" ref="M104:M155" si="9">IFERROR((N104)/F104*10,0)</f>
        <v>3.1939999998574731</v>
      </c>
      <c r="N104" s="62">
        <v>170.31483067699997</v>
      </c>
      <c r="O104" s="62">
        <v>0</v>
      </c>
      <c r="P104" s="62">
        <v>-3.0511615000000001</v>
      </c>
      <c r="Q104" s="34">
        <f t="shared" ref="Q104:Q136" si="10">SUM(N104:P104)+L104</f>
        <v>243.73329555699996</v>
      </c>
      <c r="R104" s="34">
        <f t="shared" ref="R104:R155" si="11">IFERROR(Q104/F104*10,0)</f>
        <v>4.5708535356542441</v>
      </c>
    </row>
    <row r="105" spans="1:18" x14ac:dyDescent="0.2">
      <c r="A105" s="60">
        <f>A104+1</f>
        <v>2</v>
      </c>
      <c r="B105" s="28" t="s">
        <v>83</v>
      </c>
      <c r="C105" s="62">
        <v>210</v>
      </c>
      <c r="D105" s="63">
        <v>1</v>
      </c>
      <c r="E105" s="64">
        <f t="shared" ref="E105:E136" si="12">C105*D105</f>
        <v>210</v>
      </c>
      <c r="F105" s="62">
        <v>0</v>
      </c>
      <c r="H105" s="34"/>
      <c r="I105" s="29"/>
      <c r="J105" s="34"/>
      <c r="K105" s="65"/>
      <c r="L105" s="62">
        <v>0</v>
      </c>
      <c r="M105" s="67">
        <f t="shared" si="9"/>
        <v>0</v>
      </c>
      <c r="N105" s="62">
        <v>0</v>
      </c>
      <c r="O105" s="62">
        <v>0</v>
      </c>
      <c r="P105" s="62">
        <v>0</v>
      </c>
      <c r="Q105" s="34">
        <f t="shared" si="10"/>
        <v>0</v>
      </c>
      <c r="R105" s="34">
        <f t="shared" si="11"/>
        <v>0</v>
      </c>
    </row>
    <row r="106" spans="1:18" x14ac:dyDescent="0.2">
      <c r="A106" s="60">
        <f>A105+1</f>
        <v>3</v>
      </c>
      <c r="B106" s="28" t="s">
        <v>84</v>
      </c>
      <c r="C106" s="62">
        <v>500</v>
      </c>
      <c r="D106" s="63">
        <v>1</v>
      </c>
      <c r="E106" s="64">
        <f t="shared" si="12"/>
        <v>500</v>
      </c>
      <c r="F106" s="62">
        <v>5623.667586999999</v>
      </c>
      <c r="H106" s="34"/>
      <c r="I106" s="29"/>
      <c r="J106" s="34"/>
      <c r="K106" s="65"/>
      <c r="L106" s="62">
        <v>989.66230409999991</v>
      </c>
      <c r="M106" s="66">
        <f t="shared" si="9"/>
        <v>2.9010000000200939</v>
      </c>
      <c r="N106" s="62">
        <v>1631.4259670000001</v>
      </c>
      <c r="O106" s="62">
        <v>0</v>
      </c>
      <c r="P106" s="62">
        <v>-59.399123799999998</v>
      </c>
      <c r="Q106" s="34">
        <f t="shared" si="10"/>
        <v>2561.6891473000001</v>
      </c>
      <c r="R106" s="34">
        <f t="shared" si="11"/>
        <v>4.5551930438096155</v>
      </c>
    </row>
    <row r="107" spans="1:18" x14ac:dyDescent="0.2">
      <c r="A107" s="60">
        <f>A106+1</f>
        <v>4</v>
      </c>
      <c r="B107" s="28" t="s">
        <v>85</v>
      </c>
      <c r="C107" s="62">
        <v>500</v>
      </c>
      <c r="D107" s="63">
        <v>1</v>
      </c>
      <c r="E107" s="64">
        <f t="shared" si="12"/>
        <v>500</v>
      </c>
      <c r="F107" s="62">
        <v>0</v>
      </c>
      <c r="H107" s="34"/>
      <c r="I107" s="29"/>
      <c r="J107" s="34"/>
      <c r="K107" s="65"/>
      <c r="L107" s="62">
        <v>0</v>
      </c>
      <c r="M107" s="67">
        <f t="shared" si="9"/>
        <v>0</v>
      </c>
      <c r="N107" s="62">
        <v>0</v>
      </c>
      <c r="O107" s="62">
        <v>0</v>
      </c>
      <c r="P107" s="62">
        <v>0</v>
      </c>
      <c r="Q107" s="34">
        <f t="shared" si="10"/>
        <v>0</v>
      </c>
      <c r="R107" s="34">
        <f t="shared" si="11"/>
        <v>0</v>
      </c>
    </row>
    <row r="108" spans="1:18" x14ac:dyDescent="0.2">
      <c r="A108" s="60">
        <f>A107+1</f>
        <v>5</v>
      </c>
      <c r="B108" s="28" t="s">
        <v>86</v>
      </c>
      <c r="C108" s="62">
        <v>840</v>
      </c>
      <c r="D108" s="63">
        <v>1</v>
      </c>
      <c r="E108" s="64">
        <f t="shared" si="12"/>
        <v>840</v>
      </c>
      <c r="F108" s="62">
        <v>2815.2681590000002</v>
      </c>
      <c r="H108" s="34"/>
      <c r="I108" s="29"/>
      <c r="J108" s="34"/>
      <c r="K108" s="65"/>
      <c r="L108" s="62">
        <v>241.61652678299998</v>
      </c>
      <c r="M108" s="66">
        <f t="shared" si="9"/>
        <v>2.813999999368443</v>
      </c>
      <c r="N108" s="62">
        <v>792.21645976479977</v>
      </c>
      <c r="O108" s="62">
        <v>0</v>
      </c>
      <c r="P108" s="62">
        <v>-15.485538900000002</v>
      </c>
      <c r="Q108" s="34">
        <f t="shared" si="10"/>
        <v>1018.3474476477998</v>
      </c>
      <c r="R108" s="34">
        <f t="shared" si="11"/>
        <v>3.6172307223817812</v>
      </c>
    </row>
    <row r="109" spans="1:18" x14ac:dyDescent="0.2">
      <c r="A109" s="60">
        <f t="shared" ref="A109:A172" si="13">A108+1</f>
        <v>6</v>
      </c>
      <c r="B109" s="28" t="s">
        <v>87</v>
      </c>
      <c r="C109" s="62">
        <v>500</v>
      </c>
      <c r="D109" s="63">
        <v>1</v>
      </c>
      <c r="E109" s="64">
        <f t="shared" si="12"/>
        <v>500</v>
      </c>
      <c r="F109" s="62">
        <v>2815.3329760000001</v>
      </c>
      <c r="H109" s="34"/>
      <c r="I109" s="29"/>
      <c r="J109" s="34"/>
      <c r="K109" s="65"/>
      <c r="L109" s="62">
        <v>441.86893060599999</v>
      </c>
      <c r="M109" s="66">
        <f t="shared" si="9"/>
        <v>2.7970000004479045</v>
      </c>
      <c r="N109" s="62">
        <v>787.44863351330002</v>
      </c>
      <c r="O109" s="62">
        <v>0</v>
      </c>
      <c r="P109" s="62">
        <v>-112.66411280000001</v>
      </c>
      <c r="Q109" s="34">
        <f t="shared" si="10"/>
        <v>1116.6534513193001</v>
      </c>
      <c r="R109" s="34">
        <f t="shared" si="11"/>
        <v>3.9663281780112252</v>
      </c>
    </row>
    <row r="110" spans="1:18" x14ac:dyDescent="0.2">
      <c r="A110" s="60">
        <f t="shared" si="13"/>
        <v>7</v>
      </c>
      <c r="B110" s="28" t="s">
        <v>88</v>
      </c>
      <c r="C110" s="62">
        <v>630</v>
      </c>
      <c r="D110" s="63">
        <v>1</v>
      </c>
      <c r="E110" s="64">
        <f t="shared" si="12"/>
        <v>630</v>
      </c>
      <c r="F110" s="62">
        <v>2580.1439359999999</v>
      </c>
      <c r="H110" s="34"/>
      <c r="I110" s="29"/>
      <c r="J110" s="34"/>
      <c r="K110" s="65"/>
      <c r="L110" s="62">
        <v>340.14331499999997</v>
      </c>
      <c r="M110" s="66">
        <f t="shared" si="9"/>
        <v>3.1880000002046396</v>
      </c>
      <c r="N110" s="62">
        <v>822.54988684959994</v>
      </c>
      <c r="O110" s="62">
        <v>0</v>
      </c>
      <c r="P110" s="62">
        <v>62.727521099999997</v>
      </c>
      <c r="Q110" s="34">
        <f t="shared" si="10"/>
        <v>1225.4207229495998</v>
      </c>
      <c r="R110" s="34">
        <f t="shared" si="11"/>
        <v>4.7494277580861279</v>
      </c>
    </row>
    <row r="111" spans="1:18" x14ac:dyDescent="0.2">
      <c r="A111" s="60">
        <f t="shared" si="13"/>
        <v>8</v>
      </c>
      <c r="B111" s="28" t="s">
        <v>89</v>
      </c>
      <c r="C111" s="62">
        <v>0</v>
      </c>
      <c r="D111" s="63">
        <v>1</v>
      </c>
      <c r="E111" s="64">
        <f t="shared" si="12"/>
        <v>0</v>
      </c>
      <c r="F111" s="62">
        <v>8068.6249799999987</v>
      </c>
      <c r="H111" s="34"/>
      <c r="I111" s="29"/>
      <c r="J111" s="34"/>
      <c r="K111" s="65"/>
      <c r="L111" s="62">
        <v>453.71966860000009</v>
      </c>
      <c r="M111" s="66">
        <f t="shared" si="9"/>
        <v>2.5709999683242186</v>
      </c>
      <c r="N111" s="62">
        <v>2074.4434567999997</v>
      </c>
      <c r="O111" s="62">
        <v>0</v>
      </c>
      <c r="P111" s="62">
        <v>-217.24106690000005</v>
      </c>
      <c r="Q111" s="34">
        <f t="shared" si="10"/>
        <v>2310.9220584999998</v>
      </c>
      <c r="R111" s="34">
        <f t="shared" si="11"/>
        <v>2.864084108789501</v>
      </c>
    </row>
    <row r="112" spans="1:18" x14ac:dyDescent="0.2">
      <c r="A112" s="60">
        <f t="shared" si="13"/>
        <v>9</v>
      </c>
      <c r="B112" s="28" t="s">
        <v>90</v>
      </c>
      <c r="C112" s="62">
        <v>0</v>
      </c>
      <c r="D112" s="63">
        <v>1</v>
      </c>
      <c r="E112" s="64">
        <f t="shared" si="12"/>
        <v>0</v>
      </c>
      <c r="F112" s="62">
        <v>0</v>
      </c>
      <c r="H112" s="34"/>
      <c r="I112" s="29"/>
      <c r="J112" s="34"/>
      <c r="K112" s="65"/>
      <c r="L112" s="62">
        <v>0</v>
      </c>
      <c r="M112" s="66">
        <f t="shared" si="9"/>
        <v>0</v>
      </c>
      <c r="N112" s="62">
        <v>0</v>
      </c>
      <c r="O112" s="62">
        <v>0</v>
      </c>
      <c r="P112" s="62">
        <v>0</v>
      </c>
      <c r="Q112" s="34">
        <f t="shared" si="10"/>
        <v>0</v>
      </c>
      <c r="R112" s="34">
        <f t="shared" si="11"/>
        <v>0</v>
      </c>
    </row>
    <row r="113" spans="1:18" x14ac:dyDescent="0.2">
      <c r="A113" s="60">
        <f t="shared" si="13"/>
        <v>10</v>
      </c>
      <c r="B113" s="28" t="s">
        <v>91</v>
      </c>
      <c r="C113" s="62">
        <v>210</v>
      </c>
      <c r="D113" s="63">
        <v>1</v>
      </c>
      <c r="E113" s="64">
        <f t="shared" si="12"/>
        <v>210</v>
      </c>
      <c r="F113" s="62">
        <v>0</v>
      </c>
      <c r="H113" s="34"/>
      <c r="I113" s="29"/>
      <c r="J113" s="34"/>
      <c r="K113" s="65"/>
      <c r="L113" s="62">
        <v>0</v>
      </c>
      <c r="M113" s="66">
        <f t="shared" si="9"/>
        <v>0</v>
      </c>
      <c r="N113" s="62">
        <v>0</v>
      </c>
      <c r="O113" s="62">
        <v>0</v>
      </c>
      <c r="P113" s="62">
        <v>0</v>
      </c>
      <c r="Q113" s="34">
        <f t="shared" si="10"/>
        <v>0</v>
      </c>
      <c r="R113" s="34">
        <f t="shared" si="11"/>
        <v>0</v>
      </c>
    </row>
    <row r="114" spans="1:18" x14ac:dyDescent="0.2">
      <c r="A114" s="60">
        <f t="shared" si="13"/>
        <v>11</v>
      </c>
      <c r="B114" s="28" t="s">
        <v>92</v>
      </c>
      <c r="C114" s="62">
        <v>210</v>
      </c>
      <c r="D114" s="63">
        <v>1</v>
      </c>
      <c r="E114" s="64">
        <f t="shared" si="12"/>
        <v>210</v>
      </c>
      <c r="F114" s="62">
        <v>0</v>
      </c>
      <c r="H114" s="34"/>
      <c r="I114" s="29"/>
      <c r="J114" s="34"/>
      <c r="K114" s="65"/>
      <c r="L114" s="62">
        <v>0</v>
      </c>
      <c r="M114" s="66">
        <f t="shared" si="9"/>
        <v>0</v>
      </c>
      <c r="N114" s="62">
        <v>0</v>
      </c>
      <c r="O114" s="62">
        <v>0</v>
      </c>
      <c r="P114" s="62">
        <v>0</v>
      </c>
      <c r="Q114" s="34">
        <f t="shared" si="10"/>
        <v>0</v>
      </c>
      <c r="R114" s="34">
        <f t="shared" si="11"/>
        <v>0</v>
      </c>
    </row>
    <row r="115" spans="1:18" x14ac:dyDescent="0.2">
      <c r="A115" s="60">
        <f t="shared" si="13"/>
        <v>12</v>
      </c>
      <c r="B115" s="28" t="s">
        <v>93</v>
      </c>
      <c r="C115" s="62">
        <v>500</v>
      </c>
      <c r="D115" s="63">
        <v>1</v>
      </c>
      <c r="E115" s="64">
        <f t="shared" si="12"/>
        <v>500</v>
      </c>
      <c r="F115" s="62">
        <v>0</v>
      </c>
      <c r="H115" s="34"/>
      <c r="I115" s="29"/>
      <c r="J115" s="34"/>
      <c r="K115" s="65"/>
      <c r="L115" s="62">
        <v>0</v>
      </c>
      <c r="M115" s="66">
        <f t="shared" si="9"/>
        <v>0</v>
      </c>
      <c r="N115" s="62">
        <v>0</v>
      </c>
      <c r="O115" s="62">
        <v>0</v>
      </c>
      <c r="P115" s="62">
        <v>0</v>
      </c>
      <c r="Q115" s="34">
        <f t="shared" si="10"/>
        <v>0</v>
      </c>
      <c r="R115" s="34">
        <f t="shared" si="11"/>
        <v>0</v>
      </c>
    </row>
    <row r="116" spans="1:18" x14ac:dyDescent="0.2">
      <c r="A116" s="60">
        <f t="shared" si="13"/>
        <v>13</v>
      </c>
      <c r="B116" s="28" t="s">
        <v>94</v>
      </c>
      <c r="C116" s="62">
        <v>500</v>
      </c>
      <c r="D116" s="63">
        <v>1</v>
      </c>
      <c r="E116" s="64">
        <f t="shared" si="12"/>
        <v>500</v>
      </c>
      <c r="F116" s="62">
        <v>0</v>
      </c>
      <c r="H116" s="34"/>
      <c r="I116" s="29"/>
      <c r="J116" s="34"/>
      <c r="K116" s="65"/>
      <c r="L116" s="62">
        <v>0</v>
      </c>
      <c r="M116" s="66">
        <f t="shared" si="9"/>
        <v>0</v>
      </c>
      <c r="N116" s="62">
        <v>0</v>
      </c>
      <c r="O116" s="62">
        <v>0</v>
      </c>
      <c r="P116" s="62">
        <v>0</v>
      </c>
      <c r="Q116" s="34">
        <f t="shared" si="10"/>
        <v>0</v>
      </c>
      <c r="R116" s="34">
        <f t="shared" si="11"/>
        <v>0</v>
      </c>
    </row>
    <row r="117" spans="1:18" x14ac:dyDescent="0.2">
      <c r="A117" s="60">
        <f t="shared" si="13"/>
        <v>14</v>
      </c>
      <c r="B117" s="28" t="s">
        <v>95</v>
      </c>
      <c r="C117" s="62">
        <v>500</v>
      </c>
      <c r="D117" s="63">
        <v>1</v>
      </c>
      <c r="E117" s="64">
        <f t="shared" si="12"/>
        <v>500</v>
      </c>
      <c r="F117" s="62">
        <v>0</v>
      </c>
      <c r="H117" s="34"/>
      <c r="I117" s="29"/>
      <c r="J117" s="34"/>
      <c r="K117" s="65"/>
      <c r="L117" s="62">
        <v>0</v>
      </c>
      <c r="M117" s="66">
        <f t="shared" si="9"/>
        <v>0</v>
      </c>
      <c r="N117" s="62">
        <v>0</v>
      </c>
      <c r="O117" s="62">
        <v>0</v>
      </c>
      <c r="P117" s="62">
        <v>0</v>
      </c>
      <c r="Q117" s="34">
        <f t="shared" si="10"/>
        <v>0</v>
      </c>
      <c r="R117" s="34">
        <f t="shared" si="11"/>
        <v>0</v>
      </c>
    </row>
    <row r="118" spans="1:18" x14ac:dyDescent="0.2">
      <c r="A118" s="60">
        <f t="shared" si="13"/>
        <v>15</v>
      </c>
      <c r="B118" s="28" t="s">
        <v>96</v>
      </c>
      <c r="C118" s="62">
        <v>250</v>
      </c>
      <c r="D118" s="63">
        <v>1</v>
      </c>
      <c r="E118" s="64">
        <f t="shared" si="12"/>
        <v>250</v>
      </c>
      <c r="F118" s="62">
        <v>2808.8002799999999</v>
      </c>
      <c r="H118" s="34"/>
      <c r="I118" s="29"/>
      <c r="J118" s="34"/>
      <c r="K118" s="65"/>
      <c r="L118" s="62">
        <v>424.54855599999996</v>
      </c>
      <c r="M118" s="66">
        <f t="shared" si="9"/>
        <v>2.4080000000213615</v>
      </c>
      <c r="N118" s="62">
        <v>676.35910742999999</v>
      </c>
      <c r="O118" s="62">
        <v>0</v>
      </c>
      <c r="P118" s="62">
        <v>33.686756000000003</v>
      </c>
      <c r="Q118" s="34">
        <f t="shared" si="10"/>
        <v>1134.59441943</v>
      </c>
      <c r="R118" s="34">
        <f t="shared" si="11"/>
        <v>4.0394271800271966</v>
      </c>
    </row>
    <row r="119" spans="1:18" ht="15" x14ac:dyDescent="0.2">
      <c r="A119" s="60">
        <f t="shared" si="13"/>
        <v>16</v>
      </c>
      <c r="B119" s="28" t="s">
        <v>97</v>
      </c>
      <c r="C119" s="62">
        <v>250</v>
      </c>
      <c r="D119" s="63">
        <v>1</v>
      </c>
      <c r="E119" s="64">
        <f t="shared" si="12"/>
        <v>250</v>
      </c>
      <c r="F119" s="62">
        <v>0</v>
      </c>
      <c r="H119" s="40">
        <f>SUM(H104:H118)</f>
        <v>0</v>
      </c>
      <c r="I119" s="40">
        <f>SUM(I104:I118)</f>
        <v>0</v>
      </c>
      <c r="J119" s="40">
        <f>SUM(J104:J118)</f>
        <v>0</v>
      </c>
      <c r="K119" s="65"/>
      <c r="L119" s="62">
        <v>0</v>
      </c>
      <c r="M119" s="66">
        <f t="shared" si="9"/>
        <v>0</v>
      </c>
      <c r="N119" s="62">
        <v>0</v>
      </c>
      <c r="O119" s="62">
        <v>0</v>
      </c>
      <c r="P119" s="62">
        <v>0</v>
      </c>
      <c r="Q119" s="34">
        <f t="shared" si="10"/>
        <v>0</v>
      </c>
      <c r="R119" s="34">
        <f t="shared" si="11"/>
        <v>0</v>
      </c>
    </row>
    <row r="120" spans="1:18" x14ac:dyDescent="0.2">
      <c r="A120" s="60">
        <f t="shared" si="13"/>
        <v>17</v>
      </c>
      <c r="B120" s="28" t="s">
        <v>98</v>
      </c>
      <c r="C120" s="62">
        <v>0</v>
      </c>
      <c r="D120" s="63">
        <v>1</v>
      </c>
      <c r="E120" s="64">
        <f t="shared" si="12"/>
        <v>0</v>
      </c>
      <c r="F120" s="62">
        <v>-13.398009999999999</v>
      </c>
      <c r="H120" s="34"/>
      <c r="I120" s="29"/>
      <c r="J120" s="34"/>
      <c r="K120" s="65"/>
      <c r="L120" s="62">
        <v>31.149999629999989</v>
      </c>
      <c r="M120" s="66">
        <f t="shared" si="9"/>
        <v>3.3329999143902715</v>
      </c>
      <c r="N120" s="62">
        <v>-4.4655566182999999</v>
      </c>
      <c r="O120" s="62">
        <v>0</v>
      </c>
      <c r="P120" s="62">
        <v>0</v>
      </c>
      <c r="Q120" s="34">
        <f t="shared" si="10"/>
        <v>26.68444301169999</v>
      </c>
      <c r="R120" s="34">
        <f t="shared" si="11"/>
        <v>-19.916721223301067</v>
      </c>
    </row>
    <row r="121" spans="1:18" x14ac:dyDescent="0.2">
      <c r="A121" s="60">
        <f t="shared" si="13"/>
        <v>18</v>
      </c>
      <c r="B121" s="28" t="s">
        <v>99</v>
      </c>
      <c r="C121" s="62">
        <v>0</v>
      </c>
      <c r="D121" s="63">
        <v>1</v>
      </c>
      <c r="E121" s="64">
        <f t="shared" si="12"/>
        <v>0</v>
      </c>
      <c r="F121" s="62">
        <v>0</v>
      </c>
      <c r="H121" s="34"/>
      <c r="I121" s="29"/>
      <c r="J121" s="34"/>
      <c r="K121" s="65"/>
      <c r="L121" s="62">
        <v>0</v>
      </c>
      <c r="M121" s="66">
        <f t="shared" si="9"/>
        <v>0</v>
      </c>
      <c r="N121" s="62">
        <v>0</v>
      </c>
      <c r="O121" s="62">
        <v>0</v>
      </c>
      <c r="P121" s="62">
        <v>0</v>
      </c>
      <c r="Q121" s="34">
        <f t="shared" si="10"/>
        <v>0</v>
      </c>
      <c r="R121" s="34">
        <f t="shared" si="11"/>
        <v>0</v>
      </c>
    </row>
    <row r="122" spans="1:18" x14ac:dyDescent="0.2">
      <c r="A122" s="60">
        <f t="shared" si="13"/>
        <v>19</v>
      </c>
      <c r="B122" s="28" t="s">
        <v>100</v>
      </c>
      <c r="C122" s="62">
        <v>0</v>
      </c>
      <c r="D122" s="63">
        <v>1</v>
      </c>
      <c r="E122" s="64">
        <f t="shared" si="12"/>
        <v>0</v>
      </c>
      <c r="F122" s="62">
        <v>0</v>
      </c>
      <c r="H122" s="34"/>
      <c r="I122" s="29"/>
      <c r="J122" s="34"/>
      <c r="K122" s="65"/>
      <c r="L122" s="62">
        <v>0</v>
      </c>
      <c r="M122" s="66">
        <f t="shared" si="9"/>
        <v>0</v>
      </c>
      <c r="N122" s="62">
        <v>0</v>
      </c>
      <c r="O122" s="62">
        <v>0</v>
      </c>
      <c r="P122" s="62">
        <v>0</v>
      </c>
      <c r="Q122" s="34">
        <f t="shared" si="10"/>
        <v>0</v>
      </c>
      <c r="R122" s="34">
        <f t="shared" si="11"/>
        <v>0</v>
      </c>
    </row>
    <row r="123" spans="1:18" x14ac:dyDescent="0.2">
      <c r="A123" s="60">
        <f t="shared" si="13"/>
        <v>20</v>
      </c>
      <c r="B123" s="28" t="s">
        <v>101</v>
      </c>
      <c r="C123" s="62">
        <v>250</v>
      </c>
      <c r="D123" s="63">
        <v>1</v>
      </c>
      <c r="E123" s="64">
        <f t="shared" si="12"/>
        <v>250</v>
      </c>
      <c r="F123" s="62">
        <v>1985.0350800000001</v>
      </c>
      <c r="H123" s="34"/>
      <c r="I123" s="29"/>
      <c r="J123" s="34"/>
      <c r="K123" s="65"/>
      <c r="L123" s="62">
        <v>395.01584529999991</v>
      </c>
      <c r="M123" s="66">
        <f t="shared" si="9"/>
        <v>2.9840000002418088</v>
      </c>
      <c r="N123" s="62">
        <v>592.33446791999995</v>
      </c>
      <c r="O123" s="62">
        <v>0</v>
      </c>
      <c r="P123" s="62">
        <v>17.313380299999999</v>
      </c>
      <c r="Q123" s="34">
        <f t="shared" si="10"/>
        <v>1004.6636935199998</v>
      </c>
      <c r="R123" s="34">
        <f t="shared" si="11"/>
        <v>5.0611886089186884</v>
      </c>
    </row>
    <row r="124" spans="1:18" x14ac:dyDescent="0.2">
      <c r="A124" s="60">
        <f t="shared" si="13"/>
        <v>21</v>
      </c>
      <c r="B124" s="28" t="s">
        <v>102</v>
      </c>
      <c r="C124" s="62">
        <v>250</v>
      </c>
      <c r="D124" s="63">
        <v>1</v>
      </c>
      <c r="E124" s="64">
        <f t="shared" si="12"/>
        <v>250</v>
      </c>
      <c r="F124" s="62">
        <v>0</v>
      </c>
      <c r="H124" s="34"/>
      <c r="I124" s="29"/>
      <c r="J124" s="34"/>
      <c r="K124" s="65"/>
      <c r="L124" s="62">
        <v>0</v>
      </c>
      <c r="M124" s="66">
        <f t="shared" si="9"/>
        <v>0</v>
      </c>
      <c r="N124" s="62">
        <v>0</v>
      </c>
      <c r="O124" s="62">
        <v>0</v>
      </c>
      <c r="P124" s="62">
        <v>0</v>
      </c>
      <c r="Q124" s="34">
        <f t="shared" si="10"/>
        <v>0</v>
      </c>
      <c r="R124" s="34">
        <f t="shared" si="11"/>
        <v>0</v>
      </c>
    </row>
    <row r="125" spans="1:18" x14ac:dyDescent="0.2">
      <c r="A125" s="60">
        <f t="shared" si="13"/>
        <v>22</v>
      </c>
      <c r="B125" s="28" t="s">
        <v>103</v>
      </c>
      <c r="C125" s="62">
        <v>0</v>
      </c>
      <c r="D125" s="63">
        <v>1</v>
      </c>
      <c r="E125" s="64">
        <f t="shared" si="12"/>
        <v>0</v>
      </c>
      <c r="F125" s="62">
        <v>376.14266700000002</v>
      </c>
      <c r="H125" s="34"/>
      <c r="I125" s="29"/>
      <c r="J125" s="34"/>
      <c r="K125" s="65"/>
      <c r="L125" s="62">
        <v>27.409842322999992</v>
      </c>
      <c r="M125" s="66">
        <f t="shared" si="9"/>
        <v>2.6250000016616033</v>
      </c>
      <c r="N125" s="62">
        <v>98.737450149999987</v>
      </c>
      <c r="O125" s="62">
        <v>0</v>
      </c>
      <c r="P125" s="62">
        <v>1.6317260000000005</v>
      </c>
      <c r="Q125" s="34">
        <f t="shared" si="10"/>
        <v>127.77901847299998</v>
      </c>
      <c r="R125" s="34">
        <f t="shared" si="11"/>
        <v>3.3970891814036075</v>
      </c>
    </row>
    <row r="126" spans="1:18" x14ac:dyDescent="0.2">
      <c r="A126" s="60">
        <f t="shared" si="13"/>
        <v>23</v>
      </c>
      <c r="B126" s="28" t="s">
        <v>104</v>
      </c>
      <c r="C126" s="62">
        <v>0</v>
      </c>
      <c r="D126" s="63">
        <v>1</v>
      </c>
      <c r="E126" s="64">
        <f t="shared" si="12"/>
        <v>0</v>
      </c>
      <c r="F126" s="62">
        <v>0</v>
      </c>
      <c r="H126" s="34"/>
      <c r="I126" s="29"/>
      <c r="J126" s="34"/>
      <c r="K126" s="65"/>
      <c r="L126" s="62">
        <v>0</v>
      </c>
      <c r="M126" s="66">
        <f t="shared" si="9"/>
        <v>0</v>
      </c>
      <c r="N126" s="62">
        <v>0</v>
      </c>
      <c r="O126" s="62">
        <v>0</v>
      </c>
      <c r="P126" s="62">
        <v>0</v>
      </c>
      <c r="Q126" s="34">
        <f t="shared" si="10"/>
        <v>0</v>
      </c>
      <c r="R126" s="34">
        <f t="shared" si="11"/>
        <v>0</v>
      </c>
    </row>
    <row r="127" spans="1:18" x14ac:dyDescent="0.2">
      <c r="A127" s="60">
        <f t="shared" si="13"/>
        <v>24</v>
      </c>
      <c r="B127" s="28" t="s">
        <v>105</v>
      </c>
      <c r="C127" s="62">
        <v>210</v>
      </c>
      <c r="D127" s="63">
        <v>1</v>
      </c>
      <c r="E127" s="64">
        <f t="shared" si="12"/>
        <v>210</v>
      </c>
      <c r="F127" s="62">
        <v>0</v>
      </c>
      <c r="H127" s="34"/>
      <c r="I127" s="29"/>
      <c r="J127" s="34"/>
      <c r="K127" s="65"/>
      <c r="L127" s="62">
        <v>0</v>
      </c>
      <c r="M127" s="66">
        <f t="shared" si="9"/>
        <v>0</v>
      </c>
      <c r="N127" s="62">
        <v>0</v>
      </c>
      <c r="O127" s="62">
        <v>0</v>
      </c>
      <c r="P127" s="62">
        <v>0</v>
      </c>
      <c r="Q127" s="34">
        <f t="shared" si="10"/>
        <v>0</v>
      </c>
      <c r="R127" s="34">
        <f t="shared" si="11"/>
        <v>0</v>
      </c>
    </row>
    <row r="128" spans="1:18" x14ac:dyDescent="0.2">
      <c r="A128" s="60">
        <f t="shared" si="13"/>
        <v>25</v>
      </c>
      <c r="B128" s="28" t="s">
        <v>106</v>
      </c>
      <c r="C128" s="62">
        <v>672</v>
      </c>
      <c r="D128" s="63">
        <v>1</v>
      </c>
      <c r="E128" s="64">
        <f t="shared" si="12"/>
        <v>672</v>
      </c>
      <c r="F128" s="62">
        <v>3119.8625700000002</v>
      </c>
      <c r="H128" s="34"/>
      <c r="I128" s="29"/>
      <c r="J128" s="34"/>
      <c r="K128" s="65"/>
      <c r="L128" s="62">
        <v>124.72605958599999</v>
      </c>
      <c r="M128" s="66">
        <f t="shared" si="9"/>
        <v>2.6079999999166628</v>
      </c>
      <c r="N128" s="62">
        <v>813.66015822999987</v>
      </c>
      <c r="O128" s="62">
        <v>0</v>
      </c>
      <c r="P128" s="62">
        <v>-277.46216229999999</v>
      </c>
      <c r="Q128" s="34">
        <f t="shared" si="10"/>
        <v>660.92405551599995</v>
      </c>
      <c r="R128" s="34">
        <f t="shared" si="11"/>
        <v>2.1184396449744898</v>
      </c>
    </row>
    <row r="129" spans="1:18" x14ac:dyDescent="0.2">
      <c r="A129" s="60">
        <f t="shared" si="13"/>
        <v>26</v>
      </c>
      <c r="B129" s="68" t="s">
        <v>128</v>
      </c>
      <c r="C129" s="62">
        <v>2335</v>
      </c>
      <c r="D129" s="63">
        <v>1</v>
      </c>
      <c r="E129" s="64">
        <f t="shared" si="12"/>
        <v>2335</v>
      </c>
      <c r="F129" s="62">
        <v>3414.8794000000007</v>
      </c>
      <c r="H129" s="34"/>
      <c r="I129" s="29"/>
      <c r="J129" s="34"/>
      <c r="K129" s="65"/>
      <c r="L129" s="62">
        <v>582.21753699099997</v>
      </c>
      <c r="M129" s="66">
        <f t="shared" si="9"/>
        <v>0.32541163084705121</v>
      </c>
      <c r="N129" s="62">
        <v>111.12414747000001</v>
      </c>
      <c r="O129" s="62">
        <v>0</v>
      </c>
      <c r="P129" s="62">
        <v>0</v>
      </c>
      <c r="Q129" s="34">
        <f t="shared" si="10"/>
        <v>693.341684461</v>
      </c>
      <c r="R129" s="34">
        <f t="shared" si="11"/>
        <v>2.0303548185654812</v>
      </c>
    </row>
    <row r="130" spans="1:18" x14ac:dyDescent="0.2">
      <c r="A130" s="60">
        <f t="shared" si="13"/>
        <v>27</v>
      </c>
      <c r="B130" s="28" t="s">
        <v>108</v>
      </c>
      <c r="C130" s="62">
        <v>250</v>
      </c>
      <c r="D130" s="63">
        <v>1</v>
      </c>
      <c r="E130" s="64">
        <f t="shared" si="12"/>
        <v>250</v>
      </c>
      <c r="F130" s="62">
        <v>752.02300000000002</v>
      </c>
      <c r="H130" s="34"/>
      <c r="I130" s="29"/>
      <c r="J130" s="34"/>
      <c r="K130" s="65"/>
      <c r="L130" s="62">
        <v>221.97973801000001</v>
      </c>
      <c r="M130" s="66">
        <f t="shared" si="9"/>
        <v>2.8121039290021708</v>
      </c>
      <c r="N130" s="62">
        <v>211.47668329999999</v>
      </c>
      <c r="O130" s="62">
        <v>0</v>
      </c>
      <c r="P130" s="62">
        <v>12.1716283</v>
      </c>
      <c r="Q130" s="34">
        <f t="shared" si="10"/>
        <v>445.62804961000001</v>
      </c>
      <c r="R130" s="34">
        <f t="shared" si="11"/>
        <v>5.9257236761375651</v>
      </c>
    </row>
    <row r="131" spans="1:18" x14ac:dyDescent="0.2">
      <c r="A131" s="60">
        <f t="shared" si="13"/>
        <v>28</v>
      </c>
      <c r="B131" s="28" t="s">
        <v>109</v>
      </c>
      <c r="C131" s="62">
        <v>500</v>
      </c>
      <c r="D131" s="63">
        <v>1</v>
      </c>
      <c r="E131" s="64">
        <f t="shared" si="12"/>
        <v>500</v>
      </c>
      <c r="F131" s="62">
        <v>2620.596661</v>
      </c>
      <c r="H131" s="34"/>
      <c r="I131" s="29"/>
      <c r="J131" s="34"/>
      <c r="K131" s="65"/>
      <c r="L131" s="62">
        <v>466.56320931099992</v>
      </c>
      <c r="M131" s="66">
        <f t="shared" si="9"/>
        <v>2.0974936232279657</v>
      </c>
      <c r="N131" s="62">
        <v>549.66847854999992</v>
      </c>
      <c r="O131" s="62">
        <v>0</v>
      </c>
      <c r="P131" s="62">
        <v>52.340414599999995</v>
      </c>
      <c r="Q131" s="34">
        <f t="shared" si="10"/>
        <v>1068.5721024609998</v>
      </c>
      <c r="R131" s="34">
        <f t="shared" si="11"/>
        <v>4.0775908721994654</v>
      </c>
    </row>
    <row r="132" spans="1:18" x14ac:dyDescent="0.2">
      <c r="A132" s="60">
        <f t="shared" si="13"/>
        <v>29</v>
      </c>
      <c r="B132" s="28" t="s">
        <v>110</v>
      </c>
      <c r="C132" s="62">
        <v>500</v>
      </c>
      <c r="D132" s="63">
        <v>1</v>
      </c>
      <c r="E132" s="64">
        <f t="shared" si="12"/>
        <v>500</v>
      </c>
      <c r="F132" s="62">
        <v>3088.2406639999999</v>
      </c>
      <c r="H132" s="34"/>
      <c r="I132" s="29"/>
      <c r="J132" s="34"/>
      <c r="K132" s="65"/>
      <c r="L132" s="62">
        <v>466.17049719299996</v>
      </c>
      <c r="M132" s="66">
        <f t="shared" si="9"/>
        <v>2.1048902867500092</v>
      </c>
      <c r="N132" s="62">
        <v>650.04077767999991</v>
      </c>
      <c r="O132" s="62">
        <v>0</v>
      </c>
      <c r="P132" s="62">
        <v>11.040492400000002</v>
      </c>
      <c r="Q132" s="34">
        <f t="shared" si="10"/>
        <v>1127.2517672729998</v>
      </c>
      <c r="R132" s="34">
        <f t="shared" si="11"/>
        <v>3.6501422328043014</v>
      </c>
    </row>
    <row r="133" spans="1:18" x14ac:dyDescent="0.2">
      <c r="A133" s="60">
        <f t="shared" si="13"/>
        <v>30</v>
      </c>
      <c r="B133" s="28" t="s">
        <v>29</v>
      </c>
      <c r="C133" s="62">
        <v>660</v>
      </c>
      <c r="D133" s="63">
        <v>1</v>
      </c>
      <c r="E133" s="64">
        <f t="shared" si="12"/>
        <v>660</v>
      </c>
      <c r="F133" s="62">
        <v>2877.2579999999998</v>
      </c>
      <c r="H133" s="34"/>
      <c r="I133" s="29"/>
      <c r="J133" s="34"/>
      <c r="K133" s="65"/>
      <c r="L133" s="62">
        <v>443.99669168800006</v>
      </c>
      <c r="M133" s="66">
        <f t="shared" si="9"/>
        <v>2.3269273756472311</v>
      </c>
      <c r="N133" s="62">
        <v>669.51704070000005</v>
      </c>
      <c r="O133" s="62">
        <v>0</v>
      </c>
      <c r="P133" s="62">
        <v>56.759157600000002</v>
      </c>
      <c r="Q133" s="34">
        <f t="shared" si="10"/>
        <v>1170.2728899880001</v>
      </c>
      <c r="R133" s="34">
        <f t="shared" si="11"/>
        <v>4.067319962227927</v>
      </c>
    </row>
    <row r="134" spans="1:18" x14ac:dyDescent="0.2">
      <c r="A134" s="60">
        <f t="shared" si="13"/>
        <v>31</v>
      </c>
      <c r="B134" s="28" t="s">
        <v>30</v>
      </c>
      <c r="C134" s="62">
        <v>660</v>
      </c>
      <c r="D134" s="63">
        <v>1</v>
      </c>
      <c r="E134" s="64">
        <f t="shared" si="12"/>
        <v>660</v>
      </c>
      <c r="F134" s="62">
        <v>2445.9629999999997</v>
      </c>
      <c r="H134" s="34"/>
      <c r="I134" s="29"/>
      <c r="J134" s="34"/>
      <c r="K134" s="65"/>
      <c r="L134" s="62">
        <v>445.26228388800001</v>
      </c>
      <c r="M134" s="66">
        <f t="shared" si="9"/>
        <v>2.3274580249169756</v>
      </c>
      <c r="N134" s="62">
        <v>569.28762129999996</v>
      </c>
      <c r="O134" s="62">
        <v>0</v>
      </c>
      <c r="P134" s="62">
        <v>19.628721900000002</v>
      </c>
      <c r="Q134" s="34">
        <f t="shared" si="10"/>
        <v>1034.178627088</v>
      </c>
      <c r="R134" s="34">
        <f t="shared" si="11"/>
        <v>4.2281041335784728</v>
      </c>
    </row>
    <row r="135" spans="1:18" x14ac:dyDescent="0.2">
      <c r="A135" s="60">
        <f t="shared" si="13"/>
        <v>32</v>
      </c>
      <c r="B135" s="28" t="s">
        <v>31</v>
      </c>
      <c r="C135" s="62">
        <v>660</v>
      </c>
      <c r="D135" s="63">
        <v>1</v>
      </c>
      <c r="E135" s="64">
        <f t="shared" si="12"/>
        <v>660</v>
      </c>
      <c r="F135" s="62">
        <v>2931.2149999999997</v>
      </c>
      <c r="H135" s="34"/>
      <c r="I135" s="29"/>
      <c r="J135" s="34"/>
      <c r="K135" s="65"/>
      <c r="L135" s="62">
        <v>443.76519458800004</v>
      </c>
      <c r="M135" s="66">
        <f t="shared" si="9"/>
        <v>2.3269251835842812</v>
      </c>
      <c r="N135" s="62">
        <v>682.07180019999987</v>
      </c>
      <c r="O135" s="62">
        <v>0</v>
      </c>
      <c r="P135" s="62">
        <v>-1.6654041000000004</v>
      </c>
      <c r="Q135" s="34">
        <f t="shared" si="10"/>
        <v>1124.1715906879999</v>
      </c>
      <c r="R135" s="34">
        <f t="shared" si="11"/>
        <v>3.8351727549429167</v>
      </c>
    </row>
    <row r="136" spans="1:18" ht="15" x14ac:dyDescent="0.2">
      <c r="A136" s="60">
        <f t="shared" si="13"/>
        <v>33</v>
      </c>
      <c r="B136" s="28" t="s">
        <v>111</v>
      </c>
      <c r="C136" s="62">
        <v>0</v>
      </c>
      <c r="D136" s="63">
        <v>0</v>
      </c>
      <c r="E136" s="64">
        <f t="shared" si="12"/>
        <v>0</v>
      </c>
      <c r="F136" s="62">
        <v>0</v>
      </c>
      <c r="H136" s="40">
        <f>SUM(H120:H134)</f>
        <v>0</v>
      </c>
      <c r="I136" s="40">
        <f>SUM(I120:I134)</f>
        <v>0</v>
      </c>
      <c r="J136" s="40">
        <f>SUM(J120:J134)</f>
        <v>0</v>
      </c>
      <c r="K136" s="65"/>
      <c r="L136" s="62">
        <v>-1275</v>
      </c>
      <c r="M136" s="66">
        <f t="shared" si="9"/>
        <v>0</v>
      </c>
      <c r="N136" s="62">
        <v>0</v>
      </c>
      <c r="O136" s="62">
        <v>0</v>
      </c>
      <c r="P136" s="62">
        <v>585.52591819999998</v>
      </c>
      <c r="Q136" s="34">
        <f t="shared" si="10"/>
        <v>-689.47408180000002</v>
      </c>
      <c r="R136" s="34">
        <f t="shared" si="11"/>
        <v>0</v>
      </c>
    </row>
    <row r="137" spans="1:18" ht="15" x14ac:dyDescent="0.25">
      <c r="A137" s="69"/>
      <c r="B137" s="36" t="s">
        <v>33</v>
      </c>
      <c r="C137" s="70">
        <f>SUM(C104:C136)</f>
        <v>12547</v>
      </c>
      <c r="D137" s="71">
        <f>E137/C137</f>
        <v>1</v>
      </c>
      <c r="E137" s="70">
        <f>SUM(E104:E136)</f>
        <v>12547</v>
      </c>
      <c r="F137" s="70">
        <f>SUM(F104:F136)</f>
        <v>48842.889609000005</v>
      </c>
      <c r="G137" s="12"/>
      <c r="H137" s="36"/>
      <c r="I137" s="36"/>
      <c r="J137" s="36"/>
      <c r="K137" s="72"/>
      <c r="L137" s="70">
        <f>SUM(L104:L136)</f>
        <v>5341.2858259769991</v>
      </c>
      <c r="M137" s="73">
        <f t="shared" si="9"/>
        <v>2.43601709607369</v>
      </c>
      <c r="N137" s="70">
        <f>SUM(N104:N136)</f>
        <v>11898.211410916399</v>
      </c>
      <c r="O137" s="70">
        <f>SUM(O104:O136)</f>
        <v>0</v>
      </c>
      <c r="P137" s="70">
        <f>SUM(P104:P136)</f>
        <v>165.85714609999991</v>
      </c>
      <c r="Q137" s="70">
        <f>SUM(Q104:Q136)</f>
        <v>17405.354382993399</v>
      </c>
      <c r="R137" s="74">
        <f t="shared" si="11"/>
        <v>3.5635390375810632</v>
      </c>
    </row>
    <row r="138" spans="1:18" x14ac:dyDescent="0.2">
      <c r="A138" s="60">
        <f>A136+1</f>
        <v>34</v>
      </c>
      <c r="B138" s="28" t="s">
        <v>34</v>
      </c>
      <c r="C138" s="62">
        <v>2100</v>
      </c>
      <c r="D138" s="75">
        <v>0.31778200000000001</v>
      </c>
      <c r="E138" s="64">
        <f>C138*D138</f>
        <v>667.34220000000005</v>
      </c>
      <c r="F138" s="62">
        <v>4815.3789760000009</v>
      </c>
      <c r="H138" s="34"/>
      <c r="I138" s="29"/>
      <c r="J138" s="34"/>
      <c r="K138" s="65"/>
      <c r="L138" s="62">
        <v>302.54929769999995</v>
      </c>
      <c r="M138" s="66">
        <f t="shared" si="9"/>
        <v>1.2415575938669379</v>
      </c>
      <c r="N138" s="62">
        <v>597.85703350000006</v>
      </c>
      <c r="O138" s="62">
        <v>0</v>
      </c>
      <c r="P138" s="62">
        <v>-141.94723549999998</v>
      </c>
      <c r="Q138" s="34">
        <f>SUM(N138:P138)+L138</f>
        <v>758.45909570000003</v>
      </c>
      <c r="R138" s="34">
        <f t="shared" si="11"/>
        <v>1.5750766439779378</v>
      </c>
    </row>
    <row r="139" spans="1:18" x14ac:dyDescent="0.2">
      <c r="A139" s="60">
        <f t="shared" si="13"/>
        <v>35</v>
      </c>
      <c r="B139" s="28" t="s">
        <v>35</v>
      </c>
      <c r="C139" s="62">
        <v>500</v>
      </c>
      <c r="D139" s="75">
        <v>0.28230699999999997</v>
      </c>
      <c r="E139" s="64">
        <f t="shared" ref="E139:E155" si="14">C139*D139</f>
        <v>141.15349999999998</v>
      </c>
      <c r="F139" s="62">
        <v>975.87608</v>
      </c>
      <c r="H139" s="34"/>
      <c r="I139" s="29"/>
      <c r="J139" s="34"/>
      <c r="K139" s="65"/>
      <c r="L139" s="62">
        <v>131.49443050000002</v>
      </c>
      <c r="M139" s="66">
        <f t="shared" si="9"/>
        <v>1.2206126406951179</v>
      </c>
      <c r="N139" s="62">
        <v>119.11666790000001</v>
      </c>
      <c r="O139" s="62">
        <v>0</v>
      </c>
      <c r="P139" s="62">
        <v>24.0616719</v>
      </c>
      <c r="Q139" s="34">
        <f t="shared" ref="Q139:Q155" si="15">SUM(N139:P139)+L139</f>
        <v>274.67277030000002</v>
      </c>
      <c r="R139" s="34">
        <f t="shared" si="11"/>
        <v>2.8146275529163498</v>
      </c>
    </row>
    <row r="140" spans="1:18" x14ac:dyDescent="0.2">
      <c r="A140" s="60">
        <f t="shared" si="13"/>
        <v>36</v>
      </c>
      <c r="B140" s="28" t="s">
        <v>36</v>
      </c>
      <c r="C140" s="62">
        <v>1260</v>
      </c>
      <c r="D140" s="75">
        <v>0.36585600000000001</v>
      </c>
      <c r="E140" s="64">
        <f t="shared" si="14"/>
        <v>460.97856000000002</v>
      </c>
      <c r="F140" s="62">
        <v>3170.6234629999999</v>
      </c>
      <c r="H140" s="34"/>
      <c r="I140" s="29"/>
      <c r="J140" s="34"/>
      <c r="K140" s="65"/>
      <c r="L140" s="62">
        <v>254.8867295</v>
      </c>
      <c r="M140" s="66">
        <f t="shared" si="9"/>
        <v>1.5002313858799576</v>
      </c>
      <c r="N140" s="62">
        <v>475.66688320000009</v>
      </c>
      <c r="O140" s="62">
        <v>0</v>
      </c>
      <c r="P140" s="62">
        <v>-153.95931010000001</v>
      </c>
      <c r="Q140" s="34">
        <f t="shared" si="15"/>
        <v>576.59430260000011</v>
      </c>
      <c r="R140" s="34">
        <f t="shared" si="11"/>
        <v>1.8185518063833241</v>
      </c>
    </row>
    <row r="141" spans="1:18" x14ac:dyDescent="0.2">
      <c r="A141" s="60">
        <f t="shared" si="13"/>
        <v>37</v>
      </c>
      <c r="B141" s="28" t="s">
        <v>37</v>
      </c>
      <c r="C141" s="62">
        <v>1000</v>
      </c>
      <c r="D141" s="75">
        <v>0.35783500000000001</v>
      </c>
      <c r="E141" s="64">
        <f t="shared" si="14"/>
        <v>357.83500000000004</v>
      </c>
      <c r="F141" s="62">
        <v>2610.3887540000001</v>
      </c>
      <c r="H141" s="34"/>
      <c r="I141" s="29"/>
      <c r="J141" s="34"/>
      <c r="K141" s="65"/>
      <c r="L141" s="62">
        <v>168.52921889999999</v>
      </c>
      <c r="M141" s="66">
        <f t="shared" si="9"/>
        <v>1.4033512354765532</v>
      </c>
      <c r="N141" s="62">
        <v>366.32922830000001</v>
      </c>
      <c r="O141" s="62">
        <v>0</v>
      </c>
      <c r="P141" s="62">
        <v>47.694625899999991</v>
      </c>
      <c r="Q141" s="34">
        <f t="shared" si="15"/>
        <v>582.55307310000001</v>
      </c>
      <c r="R141" s="34">
        <f t="shared" si="11"/>
        <v>2.2316717086959992</v>
      </c>
    </row>
    <row r="142" spans="1:18" x14ac:dyDescent="0.2">
      <c r="A142" s="60">
        <f t="shared" si="13"/>
        <v>38</v>
      </c>
      <c r="B142" s="28" t="s">
        <v>38</v>
      </c>
      <c r="C142" s="62">
        <v>1000</v>
      </c>
      <c r="D142" s="75">
        <v>0.29649900000000001</v>
      </c>
      <c r="E142" s="64">
        <f t="shared" si="14"/>
        <v>296.49900000000002</v>
      </c>
      <c r="F142" s="62">
        <v>2236.5305450000001</v>
      </c>
      <c r="H142" s="34"/>
      <c r="I142" s="29"/>
      <c r="J142" s="34"/>
      <c r="K142" s="65"/>
      <c r="L142" s="62">
        <v>216.02424450000001</v>
      </c>
      <c r="M142" s="66">
        <f t="shared" si="9"/>
        <v>1.4072185761272489</v>
      </c>
      <c r="N142" s="62">
        <v>314.72873289999995</v>
      </c>
      <c r="O142" s="62">
        <v>0</v>
      </c>
      <c r="P142" s="62">
        <v>41.392500499999997</v>
      </c>
      <c r="Q142" s="34">
        <f t="shared" si="15"/>
        <v>572.14547789999995</v>
      </c>
      <c r="R142" s="34">
        <f t="shared" si="11"/>
        <v>2.5581831608742904</v>
      </c>
    </row>
    <row r="143" spans="1:18" x14ac:dyDescent="0.2">
      <c r="A143" s="60">
        <f t="shared" si="13"/>
        <v>39</v>
      </c>
      <c r="B143" s="28" t="s">
        <v>39</v>
      </c>
      <c r="C143" s="62">
        <v>1000</v>
      </c>
      <c r="D143" s="75">
        <v>0.351576</v>
      </c>
      <c r="E143" s="64">
        <f t="shared" si="14"/>
        <v>351.57600000000002</v>
      </c>
      <c r="F143" s="62">
        <v>2316.9703560000003</v>
      </c>
      <c r="H143" s="34"/>
      <c r="I143" s="29"/>
      <c r="J143" s="34"/>
      <c r="K143" s="65"/>
      <c r="L143" s="62">
        <v>352.89603039999997</v>
      </c>
      <c r="M143" s="66">
        <f t="shared" si="9"/>
        <v>1.4067320363247666</v>
      </c>
      <c r="N143" s="62">
        <v>325.93564269999996</v>
      </c>
      <c r="O143" s="62">
        <v>0</v>
      </c>
      <c r="P143" s="62">
        <v>45.092766599999997</v>
      </c>
      <c r="Q143" s="34">
        <f t="shared" si="15"/>
        <v>723.92443969999999</v>
      </c>
      <c r="R143" s="34">
        <f t="shared" si="11"/>
        <v>3.1244441165392272</v>
      </c>
    </row>
    <row r="144" spans="1:18" x14ac:dyDescent="0.2">
      <c r="A144" s="60">
        <f t="shared" si="13"/>
        <v>40</v>
      </c>
      <c r="B144" s="28" t="s">
        <v>40</v>
      </c>
      <c r="C144" s="62">
        <v>500</v>
      </c>
      <c r="D144" s="75">
        <v>0.351576</v>
      </c>
      <c r="E144" s="64">
        <f t="shared" si="14"/>
        <v>175.78800000000001</v>
      </c>
      <c r="F144" s="62">
        <v>1356.4647089999999</v>
      </c>
      <c r="H144" s="34"/>
      <c r="I144" s="29"/>
      <c r="J144" s="34"/>
      <c r="K144" s="65"/>
      <c r="L144" s="62">
        <v>195.5327561</v>
      </c>
      <c r="M144" s="66">
        <f t="shared" si="9"/>
        <v>1.4181073913954663</v>
      </c>
      <c r="N144" s="62">
        <v>192.36126300000001</v>
      </c>
      <c r="O144" s="62">
        <v>0</v>
      </c>
      <c r="P144" s="62">
        <v>26.932680900000001</v>
      </c>
      <c r="Q144" s="34">
        <f t="shared" si="15"/>
        <v>414.82670000000002</v>
      </c>
      <c r="R144" s="34">
        <f t="shared" si="11"/>
        <v>3.0581459086083758</v>
      </c>
    </row>
    <row r="145" spans="1:18" x14ac:dyDescent="0.2">
      <c r="A145" s="60">
        <f t="shared" si="13"/>
        <v>41</v>
      </c>
      <c r="B145" s="28" t="s">
        <v>112</v>
      </c>
      <c r="C145" s="62">
        <v>656.2</v>
      </c>
      <c r="D145" s="75">
        <v>0.31136999999999998</v>
      </c>
      <c r="E145" s="64">
        <f t="shared" si="14"/>
        <v>204.32099400000001</v>
      </c>
      <c r="F145" s="62">
        <v>650.40348100000006</v>
      </c>
      <c r="H145" s="34"/>
      <c r="I145" s="29"/>
      <c r="J145" s="34"/>
      <c r="K145" s="65"/>
      <c r="L145" s="62">
        <v>125.15899979999999</v>
      </c>
      <c r="M145" s="66">
        <f t="shared" si="9"/>
        <v>2.2805593658115737</v>
      </c>
      <c r="N145" s="62">
        <v>148.32837501509999</v>
      </c>
      <c r="O145" s="62">
        <v>0</v>
      </c>
      <c r="P145" s="62">
        <v>-153.79834489999996</v>
      </c>
      <c r="Q145" s="34">
        <f t="shared" si="15"/>
        <v>119.68902991510002</v>
      </c>
      <c r="R145" s="34">
        <f t="shared" si="11"/>
        <v>1.8402273882525546</v>
      </c>
    </row>
    <row r="146" spans="1:18" x14ac:dyDescent="0.2">
      <c r="A146" s="60">
        <f t="shared" si="13"/>
        <v>42</v>
      </c>
      <c r="B146" s="28" t="s">
        <v>113</v>
      </c>
      <c r="C146" s="62">
        <v>657.39</v>
      </c>
      <c r="D146" s="75">
        <v>0.30480299999999999</v>
      </c>
      <c r="E146" s="64">
        <f t="shared" si="14"/>
        <v>200.37444417</v>
      </c>
      <c r="F146" s="62">
        <v>852.14262799999995</v>
      </c>
      <c r="H146" s="34"/>
      <c r="I146" s="29"/>
      <c r="J146" s="34"/>
      <c r="K146" s="65"/>
      <c r="L146" s="62">
        <v>152.49621210000001</v>
      </c>
      <c r="M146" s="66">
        <f t="shared" si="9"/>
        <v>2.1465299597240666</v>
      </c>
      <c r="N146" s="62">
        <v>182.914968096</v>
      </c>
      <c r="O146" s="62">
        <v>0</v>
      </c>
      <c r="P146" s="62">
        <v>-10.9491128</v>
      </c>
      <c r="Q146" s="34">
        <f t="shared" si="15"/>
        <v>324.46206739600001</v>
      </c>
      <c r="R146" s="34">
        <f t="shared" si="11"/>
        <v>3.807602820639552</v>
      </c>
    </row>
    <row r="147" spans="1:18" x14ac:dyDescent="0.2">
      <c r="A147" s="60">
        <f t="shared" si="13"/>
        <v>43</v>
      </c>
      <c r="B147" s="28" t="s">
        <v>41</v>
      </c>
      <c r="C147" s="62">
        <v>1500</v>
      </c>
      <c r="D147" s="75">
        <v>9.8699999999999996E-2</v>
      </c>
      <c r="E147" s="64">
        <f t="shared" si="14"/>
        <v>148.04999999999998</v>
      </c>
      <c r="F147" s="62">
        <v>855.29772300000013</v>
      </c>
      <c r="H147" s="34"/>
      <c r="I147" s="29"/>
      <c r="J147" s="34"/>
      <c r="K147" s="65"/>
      <c r="L147" s="62">
        <v>114.6862613</v>
      </c>
      <c r="M147" s="66">
        <f t="shared" si="9"/>
        <v>2.36982124059741</v>
      </c>
      <c r="N147" s="62">
        <v>202.69027110000002</v>
      </c>
      <c r="O147" s="62">
        <v>0</v>
      </c>
      <c r="P147" s="62">
        <v>-4.9676611999999984</v>
      </c>
      <c r="Q147" s="34">
        <f t="shared" si="15"/>
        <v>312.40887120000002</v>
      </c>
      <c r="R147" s="34">
        <f t="shared" si="11"/>
        <v>3.6526330282303343</v>
      </c>
    </row>
    <row r="148" spans="1:18" x14ac:dyDescent="0.2">
      <c r="A148" s="60">
        <f t="shared" si="13"/>
        <v>44</v>
      </c>
      <c r="B148" s="28" t="s">
        <v>42</v>
      </c>
      <c r="C148" s="62">
        <v>1000</v>
      </c>
      <c r="D148" s="75">
        <v>0.29466599999999998</v>
      </c>
      <c r="E148" s="64">
        <f t="shared" si="14"/>
        <v>294.666</v>
      </c>
      <c r="F148" s="62">
        <v>2126.7797860000001</v>
      </c>
      <c r="H148" s="34"/>
      <c r="I148" s="29"/>
      <c r="J148" s="34"/>
      <c r="K148" s="65"/>
      <c r="L148" s="62">
        <v>256.25870674992922</v>
      </c>
      <c r="M148" s="66">
        <f t="shared" si="9"/>
        <v>1.2391045299318075</v>
      </c>
      <c r="N148" s="62">
        <v>263.53024670000002</v>
      </c>
      <c r="O148" s="62">
        <v>0</v>
      </c>
      <c r="P148" s="62">
        <v>33.61546160000001</v>
      </c>
      <c r="Q148" s="34">
        <f t="shared" si="15"/>
        <v>553.40441504992918</v>
      </c>
      <c r="R148" s="34">
        <f t="shared" si="11"/>
        <v>2.6020767109638552</v>
      </c>
    </row>
    <row r="149" spans="1:18" x14ac:dyDescent="0.2">
      <c r="A149" s="60">
        <f t="shared" si="13"/>
        <v>45</v>
      </c>
      <c r="B149" s="28" t="s">
        <v>43</v>
      </c>
      <c r="C149" s="62">
        <v>1980</v>
      </c>
      <c r="D149" s="75">
        <v>0.31136999999999998</v>
      </c>
      <c r="E149" s="64">
        <f t="shared" si="14"/>
        <v>616.51259999999991</v>
      </c>
      <c r="F149" s="62">
        <v>4363.0168629999998</v>
      </c>
      <c r="H149" s="34"/>
      <c r="I149" s="29"/>
      <c r="J149" s="34"/>
      <c r="K149" s="65"/>
      <c r="L149" s="62">
        <v>560.6116614</v>
      </c>
      <c r="M149" s="66">
        <f t="shared" si="9"/>
        <v>1.2059332097979103</v>
      </c>
      <c r="N149" s="62">
        <v>526.15069299999993</v>
      </c>
      <c r="O149" s="62">
        <v>0</v>
      </c>
      <c r="P149" s="62">
        <v>62.016664700000007</v>
      </c>
      <c r="Q149" s="34">
        <f t="shared" si="15"/>
        <v>1148.7790190999999</v>
      </c>
      <c r="R149" s="34">
        <f t="shared" si="11"/>
        <v>2.6329923884596274</v>
      </c>
    </row>
    <row r="150" spans="1:18" x14ac:dyDescent="0.2">
      <c r="A150" s="60">
        <f t="shared" si="13"/>
        <v>46</v>
      </c>
      <c r="B150" s="76" t="s">
        <v>129</v>
      </c>
      <c r="C150" s="62">
        <v>920</v>
      </c>
      <c r="D150" s="75">
        <v>0.42401</v>
      </c>
      <c r="E150" s="64">
        <f t="shared" si="14"/>
        <v>390.08920000000001</v>
      </c>
      <c r="F150" s="62">
        <v>1949.7559980000001</v>
      </c>
      <c r="H150" s="34"/>
      <c r="I150" s="29"/>
      <c r="J150" s="34"/>
      <c r="K150" s="65"/>
      <c r="L150" s="62">
        <v>504.47608609999997</v>
      </c>
      <c r="M150" s="66">
        <f t="shared" si="9"/>
        <v>2.7599530174647011</v>
      </c>
      <c r="N150" s="62">
        <v>538.12349500000005</v>
      </c>
      <c r="O150" s="62">
        <v>0</v>
      </c>
      <c r="P150" s="62">
        <v>20.856607399999998</v>
      </c>
      <c r="Q150" s="34">
        <f t="shared" si="15"/>
        <v>1063.4561885000001</v>
      </c>
      <c r="R150" s="34">
        <f t="shared" si="11"/>
        <v>5.4543039723476205</v>
      </c>
    </row>
    <row r="151" spans="1:18" x14ac:dyDescent="0.2">
      <c r="A151" s="60">
        <f t="shared" si="13"/>
        <v>47</v>
      </c>
      <c r="B151" s="28" t="s">
        <v>45</v>
      </c>
      <c r="C151" s="62">
        <v>660</v>
      </c>
      <c r="D151" s="75">
        <v>0.43401000000000001</v>
      </c>
      <c r="E151" s="64">
        <f t="shared" si="14"/>
        <v>286.44659999999999</v>
      </c>
      <c r="F151" s="62">
        <v>1094.344963</v>
      </c>
      <c r="H151" s="34"/>
      <c r="I151" s="29"/>
      <c r="J151" s="34"/>
      <c r="K151" s="65"/>
      <c r="L151" s="62">
        <v>217.6963188</v>
      </c>
      <c r="M151" s="66">
        <f t="shared" si="9"/>
        <v>2.6007994903157421</v>
      </c>
      <c r="N151" s="62">
        <v>284.6171822</v>
      </c>
      <c r="O151" s="62">
        <v>0</v>
      </c>
      <c r="P151" s="62">
        <v>-5.2145180999999994</v>
      </c>
      <c r="Q151" s="34">
        <f t="shared" si="15"/>
        <v>497.09898290000001</v>
      </c>
      <c r="R151" s="34">
        <f t="shared" si="11"/>
        <v>4.5424340560518486</v>
      </c>
    </row>
    <row r="152" spans="1:18" x14ac:dyDescent="0.2">
      <c r="A152" s="60">
        <f t="shared" si="13"/>
        <v>48</v>
      </c>
      <c r="B152" s="76" t="s">
        <v>114</v>
      </c>
      <c r="C152" s="62">
        <v>0</v>
      </c>
      <c r="D152" s="75">
        <v>0</v>
      </c>
      <c r="E152" s="64">
        <f t="shared" si="14"/>
        <v>0</v>
      </c>
      <c r="F152" s="62">
        <v>0</v>
      </c>
      <c r="H152" s="34"/>
      <c r="I152" s="29"/>
      <c r="J152" s="34"/>
      <c r="K152" s="65"/>
      <c r="L152" s="62">
        <v>0</v>
      </c>
      <c r="M152" s="66">
        <f t="shared" si="9"/>
        <v>0</v>
      </c>
      <c r="N152" s="62">
        <v>0</v>
      </c>
      <c r="O152" s="62">
        <v>0</v>
      </c>
      <c r="P152" s="62">
        <v>-10.0692427</v>
      </c>
      <c r="Q152" s="34">
        <f t="shared" si="15"/>
        <v>-10.0692427</v>
      </c>
      <c r="R152" s="34">
        <f t="shared" si="11"/>
        <v>0</v>
      </c>
    </row>
    <row r="153" spans="1:18" x14ac:dyDescent="0.2">
      <c r="A153" s="60">
        <f t="shared" si="13"/>
        <v>49</v>
      </c>
      <c r="B153" s="28" t="s">
        <v>115</v>
      </c>
      <c r="C153" s="62">
        <v>660</v>
      </c>
      <c r="D153" s="75">
        <v>0.51889393939393946</v>
      </c>
      <c r="E153" s="64">
        <f t="shared" si="14"/>
        <v>342.47</v>
      </c>
      <c r="F153" s="62">
        <v>597.50990300000001</v>
      </c>
      <c r="H153" s="34"/>
      <c r="I153" s="29"/>
      <c r="J153" s="34"/>
      <c r="K153" s="65"/>
      <c r="L153" s="62">
        <v>152.40738569999999</v>
      </c>
      <c r="M153" s="66">
        <f t="shared" si="9"/>
        <v>3.2436622319680621</v>
      </c>
      <c r="N153" s="62">
        <v>193.81203055880002</v>
      </c>
      <c r="O153" s="62">
        <v>0</v>
      </c>
      <c r="P153" s="62">
        <v>1.8385871</v>
      </c>
      <c r="Q153" s="34">
        <f t="shared" si="15"/>
        <v>348.05800335880002</v>
      </c>
      <c r="R153" s="34">
        <f t="shared" si="11"/>
        <v>5.8251420036932844</v>
      </c>
    </row>
    <row r="154" spans="1:18" x14ac:dyDescent="0.2">
      <c r="A154" s="60">
        <f t="shared" si="13"/>
        <v>50</v>
      </c>
      <c r="B154" s="76" t="s">
        <v>46</v>
      </c>
      <c r="C154" s="62">
        <v>50</v>
      </c>
      <c r="D154" s="75">
        <v>1</v>
      </c>
      <c r="E154" s="64">
        <f t="shared" si="14"/>
        <v>50</v>
      </c>
      <c r="F154" s="62">
        <v>0</v>
      </c>
      <c r="H154" s="34"/>
      <c r="I154" s="29"/>
      <c r="J154" s="34"/>
      <c r="K154" s="65"/>
      <c r="L154" s="62">
        <v>0</v>
      </c>
      <c r="M154" s="66">
        <f t="shared" si="9"/>
        <v>0</v>
      </c>
      <c r="N154" s="62">
        <v>0</v>
      </c>
      <c r="O154" s="62">
        <v>0</v>
      </c>
      <c r="P154" s="62">
        <v>0</v>
      </c>
      <c r="Q154" s="34">
        <f t="shared" si="15"/>
        <v>0</v>
      </c>
      <c r="R154" s="34">
        <f t="shared" si="11"/>
        <v>0</v>
      </c>
    </row>
    <row r="155" spans="1:18" x14ac:dyDescent="0.2">
      <c r="A155" s="60">
        <f t="shared" si="13"/>
        <v>51</v>
      </c>
      <c r="B155" s="76" t="s">
        <v>47</v>
      </c>
      <c r="C155" s="62">
        <v>228</v>
      </c>
      <c r="D155" s="75">
        <v>1</v>
      </c>
      <c r="E155" s="64">
        <f t="shared" si="14"/>
        <v>228</v>
      </c>
      <c r="F155" s="62">
        <v>0</v>
      </c>
      <c r="H155" s="34"/>
      <c r="I155" s="29"/>
      <c r="J155" s="34"/>
      <c r="K155" s="65"/>
      <c r="L155" s="62">
        <v>0</v>
      </c>
      <c r="M155" s="66">
        <f t="shared" si="9"/>
        <v>0</v>
      </c>
      <c r="N155" s="62">
        <v>0</v>
      </c>
      <c r="O155" s="62">
        <v>0</v>
      </c>
      <c r="P155" s="62">
        <v>0</v>
      </c>
      <c r="Q155" s="34">
        <f t="shared" si="15"/>
        <v>0</v>
      </c>
      <c r="R155" s="34">
        <f t="shared" si="11"/>
        <v>0</v>
      </c>
    </row>
    <row r="156" spans="1:18" x14ac:dyDescent="0.2">
      <c r="A156" s="60">
        <f t="shared" si="13"/>
        <v>52</v>
      </c>
      <c r="B156" s="76" t="s">
        <v>116</v>
      </c>
      <c r="C156" s="56"/>
      <c r="D156" s="56"/>
      <c r="E156" s="56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62">
        <v>0</v>
      </c>
      <c r="Q156" s="62">
        <v>-17.760944200000001</v>
      </c>
      <c r="R156" s="55"/>
    </row>
    <row r="157" spans="1:18" x14ac:dyDescent="0.2">
      <c r="A157" s="60">
        <f t="shared" si="13"/>
        <v>53</v>
      </c>
      <c r="B157" s="76" t="s">
        <v>49</v>
      </c>
      <c r="C157" s="62">
        <v>0</v>
      </c>
      <c r="D157" s="75">
        <v>0</v>
      </c>
      <c r="E157" s="64">
        <f>C157*D157</f>
        <v>0</v>
      </c>
      <c r="F157" s="62">
        <v>144.794353</v>
      </c>
      <c r="H157" s="34"/>
      <c r="I157" s="29"/>
      <c r="J157" s="34"/>
      <c r="K157" s="65"/>
      <c r="L157" s="62">
        <v>0</v>
      </c>
      <c r="M157" s="66">
        <f t="shared" ref="M157:M163" si="16">IFERROR((N157)/F157*10,0)</f>
        <v>2.7192852382855017</v>
      </c>
      <c r="N157" s="62">
        <v>39.373714670000005</v>
      </c>
      <c r="O157" s="62">
        <v>0</v>
      </c>
      <c r="P157" s="62">
        <v>2.2545318999999999</v>
      </c>
      <c r="Q157" s="34">
        <f>SUM(N157:P157)+L157</f>
        <v>41.628246570000002</v>
      </c>
      <c r="R157" s="34">
        <f>IFERROR(Q157/F157*10,0)</f>
        <v>2.8749910274470443</v>
      </c>
    </row>
    <row r="158" spans="1:18" x14ac:dyDescent="0.2">
      <c r="A158" s="60">
        <f t="shared" si="13"/>
        <v>54</v>
      </c>
      <c r="B158" s="76"/>
      <c r="C158" s="56"/>
      <c r="D158" s="56"/>
      <c r="E158" s="56"/>
      <c r="F158" s="57"/>
      <c r="G158" s="57"/>
      <c r="H158" s="57"/>
      <c r="I158" s="57"/>
      <c r="J158" s="57"/>
      <c r="K158" s="57"/>
      <c r="L158" s="57"/>
      <c r="M158" s="57"/>
      <c r="N158" s="62">
        <v>0</v>
      </c>
      <c r="O158" s="57"/>
      <c r="P158" s="57"/>
      <c r="Q158" s="55"/>
      <c r="R158" s="55"/>
    </row>
    <row r="159" spans="1:18" ht="15" x14ac:dyDescent="0.2">
      <c r="A159" s="60"/>
      <c r="B159" s="36" t="s">
        <v>48</v>
      </c>
      <c r="C159" s="77">
        <f>SUM(C138:C158)</f>
        <v>15671.59</v>
      </c>
      <c r="D159" s="78">
        <f>E159/C159</f>
        <v>0.33258285203798726</v>
      </c>
      <c r="E159" s="77">
        <f>SUM(E138:E158)</f>
        <v>5212.1020981700012</v>
      </c>
      <c r="F159" s="77">
        <f>SUM(F138:F158)</f>
        <v>30116.278581000002</v>
      </c>
      <c r="G159" s="36"/>
      <c r="H159" s="36"/>
      <c r="I159" s="36"/>
      <c r="J159" s="36"/>
      <c r="K159" s="36"/>
      <c r="L159" s="77">
        <f>SUM(L138:L158)</f>
        <v>3705.7043395499286</v>
      </c>
      <c r="M159" s="79">
        <f t="shared" si="16"/>
        <v>1.5843711948030006</v>
      </c>
      <c r="N159" s="77">
        <f>SUM(N138:N158)</f>
        <v>4771.5364278398993</v>
      </c>
      <c r="O159" s="36"/>
      <c r="P159" s="77">
        <f>SUM(P138:P158)</f>
        <v>-175.14932679999993</v>
      </c>
      <c r="Q159" s="77">
        <f>SUM(Q138:Q158)</f>
        <v>8284.3304963898299</v>
      </c>
      <c r="R159" s="79">
        <f>IFERROR(Q159/F159*10,0)</f>
        <v>2.7507815994291915</v>
      </c>
    </row>
    <row r="160" spans="1:18" x14ac:dyDescent="0.2">
      <c r="A160" s="60">
        <f>A158+1</f>
        <v>55</v>
      </c>
      <c r="B160" s="28" t="s">
        <v>118</v>
      </c>
      <c r="C160" s="62">
        <v>440</v>
      </c>
      <c r="D160" s="63">
        <v>0.34813</v>
      </c>
      <c r="E160" s="64">
        <f>C160*D160</f>
        <v>153.1772</v>
      </c>
      <c r="F160" s="62">
        <v>-20.699497999999998</v>
      </c>
      <c r="H160" s="34"/>
      <c r="I160" s="29"/>
      <c r="J160" s="34"/>
      <c r="K160" s="65"/>
      <c r="L160" s="62">
        <v>0</v>
      </c>
      <c r="M160" s="66">
        <f t="shared" si="16"/>
        <v>3.7031714005817924</v>
      </c>
      <c r="N160" s="62">
        <v>-7.6653789000000003</v>
      </c>
      <c r="O160" s="62">
        <v>0</v>
      </c>
      <c r="P160" s="62">
        <v>0</v>
      </c>
      <c r="Q160" s="34">
        <f>SUM(N160:P160)+L160</f>
        <v>-7.6653789000000003</v>
      </c>
      <c r="R160" s="34">
        <f>IFERROR(Q160/F160*10,0)</f>
        <v>3.7031714005817924</v>
      </c>
    </row>
    <row r="161" spans="1:18" x14ac:dyDescent="0.2">
      <c r="A161" s="60">
        <f t="shared" si="13"/>
        <v>56</v>
      </c>
      <c r="B161" s="28" t="s">
        <v>51</v>
      </c>
      <c r="C161" s="62">
        <v>320</v>
      </c>
      <c r="D161" s="63">
        <v>0.5</v>
      </c>
      <c r="E161" s="64">
        <f>C161*D161</f>
        <v>160</v>
      </c>
      <c r="F161" s="62">
        <v>539.1585</v>
      </c>
      <c r="H161" s="34"/>
      <c r="I161" s="29"/>
      <c r="J161" s="34"/>
      <c r="K161" s="65"/>
      <c r="L161" s="62">
        <v>0</v>
      </c>
      <c r="M161" s="66">
        <f t="shared" si="16"/>
        <v>1.0781373121262117</v>
      </c>
      <c r="N161" s="62">
        <v>58.128689600000008</v>
      </c>
      <c r="O161" s="62">
        <v>0</v>
      </c>
      <c r="P161" s="62">
        <v>55.231969499999998</v>
      </c>
      <c r="Q161" s="34">
        <f>SUM(N161:P161)+L161</f>
        <v>113.36065910000001</v>
      </c>
      <c r="R161" s="34">
        <f>IFERROR(Q161/F161*10,0)</f>
        <v>2.1025479353473981</v>
      </c>
    </row>
    <row r="162" spans="1:18" ht="15" x14ac:dyDescent="0.2">
      <c r="A162" s="60">
        <f t="shared" si="13"/>
        <v>57</v>
      </c>
      <c r="B162" s="28" t="s">
        <v>52</v>
      </c>
      <c r="C162" s="62">
        <v>1080</v>
      </c>
      <c r="D162" s="63">
        <v>0.41860000000000003</v>
      </c>
      <c r="E162" s="64">
        <f>C162*D162</f>
        <v>452.08800000000002</v>
      </c>
      <c r="F162" s="62">
        <v>2072.2040910000001</v>
      </c>
      <c r="H162" s="40">
        <f>SUM(H158:H161)</f>
        <v>0</v>
      </c>
      <c r="I162" s="40">
        <f>SUM(I158:I161)</f>
        <v>0</v>
      </c>
      <c r="J162" s="40">
        <f>SUM(J158:J161)</f>
        <v>0</v>
      </c>
      <c r="K162" s="65"/>
      <c r="L162" s="62">
        <v>0</v>
      </c>
      <c r="M162" s="66">
        <f t="shared" si="16"/>
        <v>2.9564489128305653</v>
      </c>
      <c r="N162" s="62">
        <v>612.63655319999998</v>
      </c>
      <c r="O162" s="62">
        <v>0</v>
      </c>
      <c r="P162" s="62">
        <v>31.768902000000001</v>
      </c>
      <c r="Q162" s="34">
        <f>SUM(N162:P162)+L162</f>
        <v>644.40545520000001</v>
      </c>
      <c r="R162" s="34">
        <f>IFERROR(Q162/F162*10,0)</f>
        <v>3.1097586284998795</v>
      </c>
    </row>
    <row r="163" spans="1:18" ht="15" x14ac:dyDescent="0.2">
      <c r="A163" s="60"/>
      <c r="B163" s="36" t="s">
        <v>53</v>
      </c>
      <c r="C163" s="77">
        <f>SUM(C160:C162)</f>
        <v>1840</v>
      </c>
      <c r="D163" s="78">
        <f>E163/C163</f>
        <v>0.41590500000000002</v>
      </c>
      <c r="E163" s="77">
        <f t="shared" ref="E163:Q163" si="17">SUM(E160:E162)</f>
        <v>765.26520000000005</v>
      </c>
      <c r="F163" s="77">
        <f t="shared" si="17"/>
        <v>2590.6630930000001</v>
      </c>
      <c r="G163" s="36">
        <f t="shared" si="17"/>
        <v>0</v>
      </c>
      <c r="H163" s="36">
        <f t="shared" si="17"/>
        <v>0</v>
      </c>
      <c r="I163" s="36">
        <f t="shared" si="17"/>
        <v>0</v>
      </c>
      <c r="J163" s="36">
        <f t="shared" si="17"/>
        <v>0</v>
      </c>
      <c r="K163" s="36"/>
      <c r="L163" s="77">
        <f t="shared" si="17"/>
        <v>0</v>
      </c>
      <c r="M163" s="77">
        <f t="shared" si="16"/>
        <v>2.5595758309588885</v>
      </c>
      <c r="N163" s="77">
        <f t="shared" si="17"/>
        <v>663.09986389999995</v>
      </c>
      <c r="O163" s="36"/>
      <c r="P163" s="77">
        <f t="shared" si="17"/>
        <v>87.000871500000002</v>
      </c>
      <c r="Q163" s="77">
        <f t="shared" si="17"/>
        <v>750.10073540000008</v>
      </c>
      <c r="R163" s="77">
        <f>IFERROR(Q163/F163*10,0)</f>
        <v>2.8954005537299716</v>
      </c>
    </row>
    <row r="164" spans="1:18" x14ac:dyDescent="0.2">
      <c r="A164" s="60">
        <f>A162+1</f>
        <v>58</v>
      </c>
      <c r="B164" s="76" t="s">
        <v>50</v>
      </c>
      <c r="C164" s="62"/>
      <c r="D164" s="56"/>
      <c r="E164" s="56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62">
        <v>36.361278495000001</v>
      </c>
      <c r="Q164" s="34">
        <f t="shared" ref="Q164:Q183" si="18">SUM(N164:P164)+L164</f>
        <v>36.361278495000001</v>
      </c>
      <c r="R164" s="55"/>
    </row>
    <row r="165" spans="1:18" x14ac:dyDescent="0.2">
      <c r="A165" s="60">
        <f t="shared" si="13"/>
        <v>59</v>
      </c>
      <c r="B165" s="28" t="s">
        <v>54</v>
      </c>
      <c r="C165" s="62">
        <v>1450</v>
      </c>
      <c r="D165" s="63">
        <v>0.27</v>
      </c>
      <c r="E165" s="64">
        <f t="shared" ref="E165:E176" si="19">C165*D165</f>
        <v>391.5</v>
      </c>
      <c r="F165" s="62">
        <v>245.60109399999999</v>
      </c>
      <c r="H165" s="80"/>
      <c r="I165" s="80"/>
      <c r="J165" s="80"/>
      <c r="K165" s="65"/>
      <c r="L165" s="62">
        <v>0</v>
      </c>
      <c r="M165" s="66">
        <f t="shared" ref="M165:M181" si="20">IFERROR((N165)/F165*10,0)</f>
        <v>2.052864804014269</v>
      </c>
      <c r="N165" s="62">
        <v>50.418584170000003</v>
      </c>
      <c r="O165" s="62"/>
      <c r="P165" s="62">
        <v>0</v>
      </c>
      <c r="Q165" s="34">
        <f t="shared" si="18"/>
        <v>50.418584170000003</v>
      </c>
      <c r="R165" s="34">
        <f t="shared" ref="R165:R181" si="21">IFERROR(Q165/F165*10,0)</f>
        <v>2.052864804014269</v>
      </c>
    </row>
    <row r="166" spans="1:18" x14ac:dyDescent="0.2">
      <c r="A166" s="60">
        <f t="shared" si="13"/>
        <v>60</v>
      </c>
      <c r="B166" s="28" t="s">
        <v>55</v>
      </c>
      <c r="C166" s="62">
        <v>160</v>
      </c>
      <c r="D166" s="63">
        <v>0.33124999999999999</v>
      </c>
      <c r="E166" s="64">
        <f t="shared" si="19"/>
        <v>53</v>
      </c>
      <c r="F166" s="62">
        <v>50.682124999999992</v>
      </c>
      <c r="H166" s="80"/>
      <c r="I166" s="80"/>
      <c r="J166" s="80"/>
      <c r="K166" s="65"/>
      <c r="L166" s="62">
        <v>0</v>
      </c>
      <c r="M166" s="66">
        <f t="shared" si="20"/>
        <v>2.0447288417760703</v>
      </c>
      <c r="N166" s="62">
        <v>10.363120275</v>
      </c>
      <c r="O166" s="62"/>
      <c r="P166" s="62">
        <v>0</v>
      </c>
      <c r="Q166" s="34">
        <f t="shared" si="18"/>
        <v>10.363120275</v>
      </c>
      <c r="R166" s="34">
        <f t="shared" si="21"/>
        <v>2.0447288417760703</v>
      </c>
    </row>
    <row r="167" spans="1:18" x14ac:dyDescent="0.2">
      <c r="A167" s="60">
        <f t="shared" si="13"/>
        <v>61</v>
      </c>
      <c r="B167" s="28" t="s">
        <v>56</v>
      </c>
      <c r="C167" s="62">
        <v>12</v>
      </c>
      <c r="D167" s="63">
        <v>1</v>
      </c>
      <c r="E167" s="64">
        <f t="shared" si="19"/>
        <v>12</v>
      </c>
      <c r="F167" s="62">
        <v>53.108400000000003</v>
      </c>
      <c r="H167" s="80"/>
      <c r="I167" s="80"/>
      <c r="J167" s="80"/>
      <c r="K167" s="65"/>
      <c r="L167" s="62">
        <v>0.75140680000000004</v>
      </c>
      <c r="M167" s="66">
        <f t="shared" si="20"/>
        <v>1.3593817398001069</v>
      </c>
      <c r="N167" s="62">
        <v>7.219458919</v>
      </c>
      <c r="O167" s="62"/>
      <c r="P167" s="62">
        <v>0.80962990000000001</v>
      </c>
      <c r="Q167" s="34">
        <f t="shared" si="18"/>
        <v>8.7804956189999999</v>
      </c>
      <c r="R167" s="34">
        <f t="shared" si="21"/>
        <v>1.6533157878979596</v>
      </c>
    </row>
    <row r="168" spans="1:18" x14ac:dyDescent="0.2">
      <c r="A168" s="60">
        <f t="shared" si="13"/>
        <v>62</v>
      </c>
      <c r="B168" s="28" t="s">
        <v>57</v>
      </c>
      <c r="C168" s="62">
        <v>34</v>
      </c>
      <c r="D168" s="63">
        <v>1</v>
      </c>
      <c r="E168" s="64">
        <f t="shared" si="19"/>
        <v>34</v>
      </c>
      <c r="F168" s="62">
        <v>29.4192</v>
      </c>
      <c r="H168" s="80"/>
      <c r="I168" s="80"/>
      <c r="J168" s="80"/>
      <c r="K168" s="65"/>
      <c r="L168" s="62">
        <v>13.100000299999998</v>
      </c>
      <c r="M168" s="66">
        <f t="shared" si="20"/>
        <v>0</v>
      </c>
      <c r="N168" s="62">
        <v>0</v>
      </c>
      <c r="O168" s="62"/>
      <c r="P168" s="62">
        <v>2.1224E-2</v>
      </c>
      <c r="Q168" s="34">
        <f t="shared" si="18"/>
        <v>13.121224299999998</v>
      </c>
      <c r="R168" s="34">
        <f t="shared" si="21"/>
        <v>4.4600887515636041</v>
      </c>
    </row>
    <row r="169" spans="1:18" x14ac:dyDescent="0.2">
      <c r="A169" s="60">
        <f t="shared" si="13"/>
        <v>63</v>
      </c>
      <c r="B169" s="81" t="s">
        <v>119</v>
      </c>
      <c r="C169" s="62">
        <v>300</v>
      </c>
      <c r="D169" s="63">
        <v>1</v>
      </c>
      <c r="E169" s="64">
        <f t="shared" si="19"/>
        <v>300</v>
      </c>
      <c r="F169" s="62">
        <v>1898.9194039999998</v>
      </c>
      <c r="H169" s="80"/>
      <c r="I169" s="80"/>
      <c r="J169" s="80"/>
      <c r="K169" s="65"/>
      <c r="L169" s="62">
        <v>161.57160970000001</v>
      </c>
      <c r="M169" s="66">
        <f t="shared" si="20"/>
        <v>2.1062839168291529</v>
      </c>
      <c r="N169" s="62">
        <v>399.96634</v>
      </c>
      <c r="O169" s="62"/>
      <c r="P169" s="62">
        <v>-13.3595399</v>
      </c>
      <c r="Q169" s="34">
        <f t="shared" si="18"/>
        <v>548.17840980000005</v>
      </c>
      <c r="R169" s="34">
        <f t="shared" si="21"/>
        <v>2.8867913437783805</v>
      </c>
    </row>
    <row r="170" spans="1:18" x14ac:dyDescent="0.2">
      <c r="A170" s="60">
        <f t="shared" si="13"/>
        <v>64</v>
      </c>
      <c r="B170" s="82" t="s">
        <v>58</v>
      </c>
      <c r="C170" s="62">
        <v>4000</v>
      </c>
      <c r="D170" s="63">
        <v>0.2</v>
      </c>
      <c r="E170" s="64">
        <f t="shared" si="19"/>
        <v>800</v>
      </c>
      <c r="F170" s="62">
        <v>4990.0399660000003</v>
      </c>
      <c r="H170" s="80"/>
      <c r="I170" s="80"/>
      <c r="J170" s="80"/>
      <c r="K170" s="65"/>
      <c r="L170" s="62">
        <v>476.46818149999996</v>
      </c>
      <c r="M170" s="66">
        <f t="shared" si="20"/>
        <v>1.6023525313384228</v>
      </c>
      <c r="N170" s="62">
        <v>799.58031709999989</v>
      </c>
      <c r="O170" s="62"/>
      <c r="P170" s="62">
        <v>-65.118198500000005</v>
      </c>
      <c r="Q170" s="34">
        <f t="shared" si="18"/>
        <v>1210.9303000999998</v>
      </c>
      <c r="R170" s="34">
        <f t="shared" si="21"/>
        <v>2.4266945923294432</v>
      </c>
    </row>
    <row r="171" spans="1:18" x14ac:dyDescent="0.2">
      <c r="A171" s="60">
        <f t="shared" si="13"/>
        <v>65</v>
      </c>
      <c r="B171" s="83" t="s">
        <v>121</v>
      </c>
      <c r="C171" s="62">
        <v>125</v>
      </c>
      <c r="D171" s="63">
        <v>1</v>
      </c>
      <c r="E171" s="64">
        <f t="shared" si="19"/>
        <v>125</v>
      </c>
      <c r="F171" s="62">
        <v>830.4229170000001</v>
      </c>
      <c r="H171" s="80"/>
      <c r="I171" s="80"/>
      <c r="J171" s="80"/>
      <c r="K171" s="65"/>
      <c r="L171" s="62">
        <v>116.29495200000001</v>
      </c>
      <c r="M171" s="66">
        <f t="shared" si="20"/>
        <v>2.4376350123295061</v>
      </c>
      <c r="N171" s="62">
        <v>202.42679775199997</v>
      </c>
      <c r="O171" s="62"/>
      <c r="P171" s="62">
        <v>0</v>
      </c>
      <c r="Q171" s="34">
        <f t="shared" si="18"/>
        <v>318.72174975199999</v>
      </c>
      <c r="R171" s="34">
        <f t="shared" si="21"/>
        <v>3.8380654390346014</v>
      </c>
    </row>
    <row r="172" spans="1:18" x14ac:dyDescent="0.2">
      <c r="A172" s="60">
        <f t="shared" si="13"/>
        <v>66</v>
      </c>
      <c r="B172" s="83" t="s">
        <v>122</v>
      </c>
      <c r="C172" s="62">
        <v>1320</v>
      </c>
      <c r="D172" s="63">
        <v>1</v>
      </c>
      <c r="E172" s="64">
        <f t="shared" si="19"/>
        <v>1320</v>
      </c>
      <c r="F172" s="62">
        <v>6293.8948349999991</v>
      </c>
      <c r="H172" s="80"/>
      <c r="I172" s="80"/>
      <c r="J172" s="80"/>
      <c r="K172" s="65"/>
      <c r="L172" s="62">
        <v>734.49368029999994</v>
      </c>
      <c r="M172" s="66">
        <f t="shared" si="20"/>
        <v>2.4065930491464917</v>
      </c>
      <c r="N172" s="62">
        <v>1514.6843561970004</v>
      </c>
      <c r="O172" s="62"/>
      <c r="P172" s="62">
        <v>64.016999999999996</v>
      </c>
      <c r="Q172" s="34">
        <f t="shared" si="18"/>
        <v>2313.1950364970003</v>
      </c>
      <c r="R172" s="34">
        <f t="shared" si="21"/>
        <v>3.6752997899384199</v>
      </c>
    </row>
    <row r="173" spans="1:18" x14ac:dyDescent="0.2">
      <c r="A173" s="60">
        <f t="shared" ref="A173:A192" si="22">A172+1</f>
        <v>67</v>
      </c>
      <c r="B173" s="83" t="s">
        <v>123</v>
      </c>
      <c r="C173" s="62">
        <v>1200</v>
      </c>
      <c r="D173" s="63">
        <v>1</v>
      </c>
      <c r="E173" s="64">
        <f t="shared" si="19"/>
        <v>1200</v>
      </c>
      <c r="F173" s="62">
        <v>7972.059994000002</v>
      </c>
      <c r="H173" s="80"/>
      <c r="I173" s="80"/>
      <c r="J173" s="80"/>
      <c r="K173" s="65"/>
      <c r="L173" s="62">
        <v>1116.4315431</v>
      </c>
      <c r="M173" s="66">
        <f t="shared" si="20"/>
        <v>2.4376352613371961</v>
      </c>
      <c r="N173" s="62">
        <v>1943.297454687</v>
      </c>
      <c r="O173" s="62"/>
      <c r="P173" s="62">
        <v>2.0000000100495186E-7</v>
      </c>
      <c r="Q173" s="34">
        <f t="shared" si="18"/>
        <v>3059.7289979870002</v>
      </c>
      <c r="R173" s="34">
        <f t="shared" si="21"/>
        <v>3.8380656948013927</v>
      </c>
    </row>
    <row r="174" spans="1:18" x14ac:dyDescent="0.2">
      <c r="A174" s="60">
        <f t="shared" si="22"/>
        <v>68</v>
      </c>
      <c r="B174" s="83" t="s">
        <v>130</v>
      </c>
      <c r="C174" s="62">
        <v>440</v>
      </c>
      <c r="D174" s="63">
        <v>1</v>
      </c>
      <c r="E174" s="64">
        <f t="shared" si="19"/>
        <v>440</v>
      </c>
      <c r="F174" s="62">
        <v>2160.1511529999998</v>
      </c>
      <c r="H174" s="80"/>
      <c r="I174" s="80"/>
      <c r="J174" s="80"/>
      <c r="K174" s="65"/>
      <c r="L174" s="62">
        <v>425.96079929999996</v>
      </c>
      <c r="M174" s="66">
        <f t="shared" si="20"/>
        <v>2.4588063305771826</v>
      </c>
      <c r="N174" s="62">
        <v>531.13933299999997</v>
      </c>
      <c r="O174" s="62"/>
      <c r="P174" s="62">
        <v>-2.3440229999999995</v>
      </c>
      <c r="Q174" s="34">
        <f t="shared" si="18"/>
        <v>954.75610929999993</v>
      </c>
      <c r="R174" s="34">
        <f t="shared" si="21"/>
        <v>4.4198578788065026</v>
      </c>
    </row>
    <row r="175" spans="1:18" x14ac:dyDescent="0.2">
      <c r="A175" s="60">
        <f t="shared" si="22"/>
        <v>69</v>
      </c>
      <c r="B175" s="83" t="s">
        <v>59</v>
      </c>
      <c r="C175" s="62">
        <v>200</v>
      </c>
      <c r="D175" s="63">
        <v>1</v>
      </c>
      <c r="E175" s="64">
        <f t="shared" si="19"/>
        <v>200</v>
      </c>
      <c r="F175" s="62">
        <v>1260.6230499999999</v>
      </c>
      <c r="H175" s="80"/>
      <c r="I175" s="80"/>
      <c r="J175" s="80"/>
      <c r="K175" s="65"/>
      <c r="L175" s="62">
        <v>166.36282019999999</v>
      </c>
      <c r="M175" s="66">
        <f t="shared" si="20"/>
        <v>2.0777032491988781</v>
      </c>
      <c r="N175" s="62">
        <v>261.92006069999996</v>
      </c>
      <c r="O175" s="62"/>
      <c r="P175" s="62">
        <v>66.882657199999997</v>
      </c>
      <c r="Q175" s="34">
        <f t="shared" si="18"/>
        <v>495.16553809999994</v>
      </c>
      <c r="R175" s="34">
        <f t="shared" si="21"/>
        <v>3.9279429175914244</v>
      </c>
    </row>
    <row r="176" spans="1:18" x14ac:dyDescent="0.2">
      <c r="A176" s="60">
        <f t="shared" si="22"/>
        <v>70</v>
      </c>
      <c r="B176" s="83" t="s">
        <v>125</v>
      </c>
      <c r="C176" s="62">
        <v>1200</v>
      </c>
      <c r="D176" s="63">
        <v>1</v>
      </c>
      <c r="E176" s="64">
        <f t="shared" si="19"/>
        <v>1200</v>
      </c>
      <c r="F176" s="62">
        <v>4347.1214820000005</v>
      </c>
      <c r="H176" s="80"/>
      <c r="I176" s="80"/>
      <c r="J176" s="80"/>
      <c r="K176" s="65"/>
      <c r="L176" s="62">
        <v>803.26662279999994</v>
      </c>
      <c r="M176" s="66">
        <f t="shared" si="20"/>
        <v>3.0102933845270434</v>
      </c>
      <c r="N176" s="62">
        <v>1308.6111039</v>
      </c>
      <c r="O176" s="62"/>
      <c r="P176" s="62">
        <v>45.3653312</v>
      </c>
      <c r="Q176" s="34">
        <f t="shared" si="18"/>
        <v>2157.2430578999997</v>
      </c>
      <c r="R176" s="34">
        <f t="shared" si="21"/>
        <v>4.9624632456958775</v>
      </c>
    </row>
    <row r="177" spans="1:20" x14ac:dyDescent="0.2">
      <c r="A177" s="60">
        <f t="shared" si="22"/>
        <v>71</v>
      </c>
      <c r="B177" s="83" t="s">
        <v>131</v>
      </c>
      <c r="C177" s="210">
        <v>6340</v>
      </c>
      <c r="D177" s="213">
        <v>1</v>
      </c>
      <c r="E177" s="192">
        <f>C177</f>
        <v>6340</v>
      </c>
      <c r="F177" s="84">
        <v>229.06683776300002</v>
      </c>
      <c r="G177" s="15"/>
      <c r="H177" s="85"/>
      <c r="I177" s="85"/>
      <c r="J177" s="85"/>
      <c r="K177" s="216"/>
      <c r="L177" s="84">
        <v>0</v>
      </c>
      <c r="M177" s="86">
        <f t="shared" si="20"/>
        <v>4.1793016065820243</v>
      </c>
      <c r="N177" s="84">
        <v>95.733940307756995</v>
      </c>
      <c r="O177" s="84">
        <v>0</v>
      </c>
      <c r="P177" s="84">
        <v>0</v>
      </c>
      <c r="Q177" s="87">
        <f t="shared" si="18"/>
        <v>95.733940307756995</v>
      </c>
      <c r="R177" s="87">
        <f t="shared" si="21"/>
        <v>4.1793016065820243</v>
      </c>
    </row>
    <row r="178" spans="1:20" x14ac:dyDescent="0.2">
      <c r="A178" s="60">
        <f t="shared" si="22"/>
        <v>72</v>
      </c>
      <c r="B178" s="83" t="s">
        <v>69</v>
      </c>
      <c r="C178" s="211"/>
      <c r="D178" s="214"/>
      <c r="E178" s="202"/>
      <c r="F178" s="84">
        <v>6331.6820522620601</v>
      </c>
      <c r="G178" s="15"/>
      <c r="H178" s="85"/>
      <c r="I178" s="85"/>
      <c r="J178" s="85"/>
      <c r="K178" s="217"/>
      <c r="L178" s="84">
        <v>0</v>
      </c>
      <c r="M178" s="86">
        <f t="shared" si="20"/>
        <v>5.0520084719100442</v>
      </c>
      <c r="N178" s="84">
        <v>3198.7711369468702</v>
      </c>
      <c r="O178" s="88"/>
      <c r="P178" s="88"/>
      <c r="Q178" s="87">
        <f t="shared" si="18"/>
        <v>3198.7711369468702</v>
      </c>
      <c r="R178" s="87">
        <f t="shared" si="21"/>
        <v>5.0520084719100442</v>
      </c>
    </row>
    <row r="179" spans="1:20" x14ac:dyDescent="0.2">
      <c r="A179" s="60">
        <f t="shared" si="22"/>
        <v>73</v>
      </c>
      <c r="B179" s="83" t="s">
        <v>70</v>
      </c>
      <c r="C179" s="211"/>
      <c r="D179" s="214"/>
      <c r="E179" s="202"/>
      <c r="F179" s="84">
        <v>3381.4193072500002</v>
      </c>
      <c r="G179" s="15"/>
      <c r="H179" s="85"/>
      <c r="I179" s="85"/>
      <c r="J179" s="85"/>
      <c r="K179" s="217"/>
      <c r="L179" s="84">
        <v>0</v>
      </c>
      <c r="M179" s="86">
        <f t="shared" si="20"/>
        <v>6.2250883035463564</v>
      </c>
      <c r="N179" s="84">
        <v>2104.96337789478</v>
      </c>
      <c r="O179" s="88"/>
      <c r="P179" s="88"/>
      <c r="Q179" s="87">
        <f t="shared" si="18"/>
        <v>2104.96337789478</v>
      </c>
      <c r="R179" s="87">
        <f t="shared" si="21"/>
        <v>6.2250883035463564</v>
      </c>
    </row>
    <row r="180" spans="1:20" x14ac:dyDescent="0.2">
      <c r="A180" s="60">
        <f t="shared" si="22"/>
        <v>74</v>
      </c>
      <c r="B180" s="83" t="s">
        <v>71</v>
      </c>
      <c r="C180" s="211"/>
      <c r="D180" s="214"/>
      <c r="E180" s="202"/>
      <c r="F180" s="84">
        <v>428.73960874999995</v>
      </c>
      <c r="G180" s="15"/>
      <c r="H180" s="85"/>
      <c r="I180" s="85"/>
      <c r="J180" s="85"/>
      <c r="K180" s="217"/>
      <c r="L180" s="84">
        <v>0</v>
      </c>
      <c r="M180" s="86">
        <f t="shared" si="20"/>
        <v>6.6387879820169529</v>
      </c>
      <c r="N180" s="84">
        <v>284.63113619841499</v>
      </c>
      <c r="O180" s="88"/>
      <c r="P180" s="88"/>
      <c r="Q180" s="87">
        <f t="shared" si="18"/>
        <v>284.63113619841499</v>
      </c>
      <c r="R180" s="87">
        <f t="shared" si="21"/>
        <v>6.6387879820169529</v>
      </c>
    </row>
    <row r="181" spans="1:20" x14ac:dyDescent="0.2">
      <c r="A181" s="60">
        <f t="shared" si="22"/>
        <v>75</v>
      </c>
      <c r="B181" s="83" t="s">
        <v>72</v>
      </c>
      <c r="C181" s="212"/>
      <c r="D181" s="215"/>
      <c r="E181" s="193"/>
      <c r="F181" s="84">
        <v>0.18495</v>
      </c>
      <c r="G181" s="15"/>
      <c r="H181" s="85"/>
      <c r="I181" s="85"/>
      <c r="J181" s="85"/>
      <c r="K181" s="218"/>
      <c r="L181" s="84">
        <v>0</v>
      </c>
      <c r="M181" s="86">
        <f t="shared" si="20"/>
        <v>4.879999999999999</v>
      </c>
      <c r="N181" s="84">
        <v>9.0255599999999991E-2</v>
      </c>
      <c r="O181" s="89"/>
      <c r="P181" s="89"/>
      <c r="Q181" s="87">
        <f t="shared" si="18"/>
        <v>9.0255599999999991E-2</v>
      </c>
      <c r="R181" s="87">
        <f t="shared" si="21"/>
        <v>4.879999999999999</v>
      </c>
    </row>
    <row r="182" spans="1:20" x14ac:dyDescent="0.2">
      <c r="A182" s="60">
        <f t="shared" si="22"/>
        <v>76</v>
      </c>
      <c r="B182" s="90" t="s">
        <v>73</v>
      </c>
      <c r="C182" s="91">
        <v>2395</v>
      </c>
      <c r="D182" s="92">
        <v>1</v>
      </c>
      <c r="E182" s="93">
        <f>C182*D182</f>
        <v>2395</v>
      </c>
      <c r="F182" s="91">
        <v>816.62596076299997</v>
      </c>
      <c r="H182" s="80"/>
      <c r="I182" s="80"/>
      <c r="J182" s="80"/>
      <c r="K182" s="94"/>
      <c r="L182" s="91">
        <v>0</v>
      </c>
      <c r="M182" s="95">
        <f>IFERROR((N182)/F182*10,0)</f>
        <v>7.8440944422520307</v>
      </c>
      <c r="N182" s="91">
        <v>640.56911602197727</v>
      </c>
      <c r="O182" s="91">
        <v>0</v>
      </c>
      <c r="P182" s="91">
        <v>0</v>
      </c>
      <c r="Q182" s="96">
        <f t="shared" si="18"/>
        <v>640.56911602197727</v>
      </c>
      <c r="R182" s="96">
        <f>IFERROR(Q182/F182*10,0)</f>
        <v>7.8440944422520307</v>
      </c>
    </row>
    <row r="183" spans="1:20" x14ac:dyDescent="0.2">
      <c r="A183" s="60">
        <f t="shared" si="22"/>
        <v>77</v>
      </c>
      <c r="B183" s="97" t="s">
        <v>74</v>
      </c>
      <c r="C183" s="59"/>
      <c r="D183" s="59"/>
      <c r="E183" s="59"/>
      <c r="F183" s="59"/>
      <c r="G183" s="60"/>
      <c r="H183" s="60"/>
      <c r="I183" s="60"/>
      <c r="J183" s="60"/>
      <c r="K183" s="60"/>
      <c r="L183" s="60"/>
      <c r="M183" s="60"/>
      <c r="N183" s="62">
        <v>482.52659200000005</v>
      </c>
      <c r="O183" s="60"/>
      <c r="P183" s="60"/>
      <c r="Q183" s="96">
        <f t="shared" si="18"/>
        <v>482.52659200000005</v>
      </c>
      <c r="R183" s="60"/>
      <c r="T183" s="98"/>
    </row>
    <row r="184" spans="1:20" ht="15" x14ac:dyDescent="0.25">
      <c r="A184" s="99"/>
      <c r="B184" s="100" t="s">
        <v>62</v>
      </c>
      <c r="C184" s="101">
        <f>C137+C159+C163+SUM(C164:C183)</f>
        <v>49234.59</v>
      </c>
      <c r="D184" s="102">
        <f>E184/C184</f>
        <v>0.67706194563964095</v>
      </c>
      <c r="E184" s="101">
        <f>E137+E159+E163+SUM(E164:E183)</f>
        <v>33334.867298170007</v>
      </c>
      <c r="F184" s="101">
        <f>F137+F159+F163+SUM(F164:F183)</f>
        <v>122869.59361978807</v>
      </c>
      <c r="G184" s="99"/>
      <c r="H184" s="99"/>
      <c r="I184" s="99"/>
      <c r="J184" s="99"/>
      <c r="K184" s="99"/>
      <c r="L184" s="101">
        <f>L137+L159+L163+SUM(L164:L183)</f>
        <v>13061.691781526926</v>
      </c>
      <c r="M184" s="16">
        <f>IFERROR((N184)/F184*10,0)</f>
        <v>2.5368164137320166</v>
      </c>
      <c r="N184" s="101">
        <f>N137+N159+N163+SUM(N164:N183)</f>
        <v>31169.7601843261</v>
      </c>
      <c r="O184" s="99"/>
      <c r="P184" s="101">
        <f>P137+P159+P163+SUM(P164:P183)</f>
        <v>210.34405039499995</v>
      </c>
      <c r="Q184" s="101">
        <f>Q137+Q159+Q163+SUM(Q164:Q183)</f>
        <v>44424.03507204802</v>
      </c>
      <c r="R184" s="103">
        <f>IFERROR(Q184/F184*10,0)</f>
        <v>3.615543419921718</v>
      </c>
    </row>
    <row r="185" spans="1:20" x14ac:dyDescent="0.2">
      <c r="A185" s="60">
        <f>A183+1</f>
        <v>78</v>
      </c>
      <c r="B185" s="104" t="s">
        <v>132</v>
      </c>
      <c r="C185" s="59"/>
      <c r="D185" s="59"/>
      <c r="E185" s="59"/>
      <c r="F185" s="91">
        <v>4056.2501623100002</v>
      </c>
      <c r="G185" s="60"/>
      <c r="H185" s="60"/>
      <c r="I185" s="60"/>
      <c r="J185" s="60"/>
      <c r="K185" s="60"/>
      <c r="L185" s="60"/>
      <c r="M185" s="95">
        <f>IFERROR((N185)/F185*10,0)</f>
        <v>3.6864463125036417</v>
      </c>
      <c r="N185" s="62">
        <v>1495.3148453439999</v>
      </c>
      <c r="O185" s="60"/>
      <c r="P185" s="62">
        <v>5.7660900000000001E-2</v>
      </c>
      <c r="Q185" s="96">
        <f t="shared" ref="Q185:Q192" si="23">SUM(N185:P185)+L185</f>
        <v>1495.3725062439999</v>
      </c>
      <c r="R185" s="96">
        <f>IFERROR(Q185/F185*10,0)</f>
        <v>3.6865884657182924</v>
      </c>
    </row>
    <row r="186" spans="1:20" x14ac:dyDescent="0.2">
      <c r="A186" s="60">
        <f t="shared" si="22"/>
        <v>79</v>
      </c>
      <c r="B186" s="104" t="s">
        <v>64</v>
      </c>
      <c r="C186" s="59"/>
      <c r="D186" s="59"/>
      <c r="E186" s="59"/>
      <c r="F186" s="62">
        <f>-126925.84+125511.99</f>
        <v>-1413.8499999999913</v>
      </c>
      <c r="G186" s="60"/>
      <c r="H186" s="60"/>
      <c r="I186" s="60"/>
      <c r="J186" s="60"/>
      <c r="K186" s="60"/>
      <c r="L186" s="60"/>
      <c r="M186" s="60"/>
      <c r="N186" s="96">
        <v>-267.21458963114128</v>
      </c>
      <c r="O186" s="60"/>
      <c r="P186" s="60"/>
      <c r="Q186" s="96">
        <f t="shared" si="23"/>
        <v>-267.21458963114128</v>
      </c>
      <c r="R186" s="60"/>
    </row>
    <row r="187" spans="1:20" x14ac:dyDescent="0.2">
      <c r="A187" s="60">
        <f t="shared" si="22"/>
        <v>80</v>
      </c>
      <c r="B187" s="104" t="s">
        <v>133</v>
      </c>
      <c r="C187" s="59"/>
      <c r="D187" s="59"/>
      <c r="E187" s="59"/>
      <c r="F187" s="59"/>
      <c r="G187" s="60"/>
      <c r="H187" s="60"/>
      <c r="I187" s="60"/>
      <c r="J187" s="60"/>
      <c r="K187" s="60"/>
      <c r="L187" s="60"/>
      <c r="M187" s="60"/>
      <c r="N187" s="62">
        <v>4.5930878999999996</v>
      </c>
      <c r="O187" s="60"/>
      <c r="P187" s="62">
        <v>-2.4129000000000001E-2</v>
      </c>
      <c r="Q187" s="96">
        <f t="shared" si="23"/>
        <v>4.5689588999999993</v>
      </c>
      <c r="R187" s="60"/>
    </row>
    <row r="188" spans="1:20" x14ac:dyDescent="0.2">
      <c r="A188" s="60">
        <f t="shared" si="22"/>
        <v>81</v>
      </c>
      <c r="B188" s="11" t="s">
        <v>134</v>
      </c>
      <c r="C188" s="59"/>
      <c r="D188" s="59"/>
      <c r="E188" s="59"/>
      <c r="F188" s="59"/>
      <c r="G188" s="60"/>
      <c r="H188" s="60"/>
      <c r="I188" s="60"/>
      <c r="J188" s="60"/>
      <c r="K188" s="60"/>
      <c r="L188" s="60"/>
      <c r="M188" s="60"/>
      <c r="N188" s="105">
        <v>430.56085258912981</v>
      </c>
      <c r="O188" s="60"/>
      <c r="P188" s="60"/>
      <c r="Q188" s="96">
        <f t="shared" si="23"/>
        <v>430.56085258912981</v>
      </c>
      <c r="R188" s="60"/>
    </row>
    <row r="189" spans="1:20" x14ac:dyDescent="0.2">
      <c r="A189" s="60">
        <f t="shared" si="22"/>
        <v>82</v>
      </c>
      <c r="B189" s="11" t="s">
        <v>135</v>
      </c>
      <c r="C189" s="59"/>
      <c r="D189" s="59"/>
      <c r="E189" s="59"/>
      <c r="F189" s="59"/>
      <c r="G189" s="60"/>
      <c r="H189" s="60"/>
      <c r="I189" s="60"/>
      <c r="J189" s="60"/>
      <c r="K189" s="60"/>
      <c r="L189" s="106"/>
      <c r="M189" s="106"/>
      <c r="N189" s="105">
        <v>57.650000000000006</v>
      </c>
      <c r="O189" s="106"/>
      <c r="P189" s="106"/>
      <c r="Q189" s="96">
        <f t="shared" si="23"/>
        <v>57.650000000000006</v>
      </c>
      <c r="R189" s="60"/>
    </row>
    <row r="190" spans="1:20" x14ac:dyDescent="0.2">
      <c r="A190" s="60">
        <f t="shared" si="22"/>
        <v>83</v>
      </c>
      <c r="B190" s="104" t="s">
        <v>136</v>
      </c>
      <c r="C190" s="55"/>
      <c r="D190" s="55"/>
      <c r="E190" s="55"/>
      <c r="F190" s="62"/>
      <c r="G190" s="60"/>
      <c r="H190" s="107"/>
      <c r="I190" s="107"/>
      <c r="J190" s="107"/>
      <c r="K190" s="107"/>
      <c r="L190" s="62">
        <v>2580.1595127999999</v>
      </c>
      <c r="M190" s="107"/>
      <c r="N190" s="107"/>
      <c r="O190" s="107"/>
      <c r="P190" s="107"/>
      <c r="Q190" s="96">
        <f t="shared" si="23"/>
        <v>2580.1595127999999</v>
      </c>
      <c r="R190" s="60"/>
    </row>
    <row r="191" spans="1:20" x14ac:dyDescent="0.2">
      <c r="A191" s="60">
        <f t="shared" si="22"/>
        <v>84</v>
      </c>
      <c r="B191" s="104" t="s">
        <v>75</v>
      </c>
      <c r="C191" s="55"/>
      <c r="D191" s="55"/>
      <c r="E191" s="55"/>
      <c r="F191" s="55"/>
      <c r="G191" s="60"/>
      <c r="H191" s="107"/>
      <c r="I191" s="107"/>
      <c r="J191" s="107"/>
      <c r="K191" s="107"/>
      <c r="L191" s="62">
        <v>-22.197106000000002</v>
      </c>
      <c r="M191" s="107"/>
      <c r="N191" s="107"/>
      <c r="O191" s="107"/>
      <c r="P191" s="107"/>
      <c r="Q191" s="96">
        <f t="shared" si="23"/>
        <v>-22.197106000000002</v>
      </c>
      <c r="R191" s="60"/>
    </row>
    <row r="192" spans="1:20" x14ac:dyDescent="0.2">
      <c r="A192" s="60">
        <f t="shared" si="22"/>
        <v>85</v>
      </c>
      <c r="B192" s="104" t="s">
        <v>76</v>
      </c>
      <c r="C192" s="55"/>
      <c r="D192" s="55"/>
      <c r="E192" s="55"/>
      <c r="F192" s="55"/>
      <c r="G192" s="60"/>
      <c r="H192" s="107"/>
      <c r="I192" s="107"/>
      <c r="J192" s="107"/>
      <c r="K192" s="107"/>
      <c r="L192" s="107"/>
      <c r="M192" s="107"/>
      <c r="N192" s="107"/>
      <c r="O192" s="62">
        <v>0</v>
      </c>
      <c r="P192" s="34">
        <v>-280.30841099999998</v>
      </c>
      <c r="Q192" s="96">
        <f t="shared" si="23"/>
        <v>-280.30841099999998</v>
      </c>
      <c r="R192" s="60"/>
    </row>
    <row r="193" spans="1:18" ht="17.25" x14ac:dyDescent="0.25">
      <c r="A193" s="108"/>
      <c r="B193" s="109" t="s">
        <v>6</v>
      </c>
      <c r="C193" s="110">
        <f>SUM(C184:C192)</f>
        <v>49234.59</v>
      </c>
      <c r="D193" s="109"/>
      <c r="E193" s="110">
        <f>SUM(E184:E192)</f>
        <v>33334.867298170007</v>
      </c>
      <c r="F193" s="110">
        <f>SUM(F184:F192)</f>
        <v>125511.99378209807</v>
      </c>
      <c r="G193" s="111"/>
      <c r="H193" s="111"/>
      <c r="I193" s="111"/>
      <c r="J193" s="111"/>
      <c r="K193" s="111"/>
      <c r="L193" s="110">
        <f>SUM(L184:L192)</f>
        <v>15619.654188326927</v>
      </c>
      <c r="M193" s="111"/>
      <c r="N193" s="110">
        <f>SUM(N184:N192)</f>
        <v>32890.664380528091</v>
      </c>
      <c r="O193" s="111"/>
      <c r="P193" s="110">
        <f>SUM(P184:P192)</f>
        <v>-69.93082870500001</v>
      </c>
      <c r="Q193" s="110">
        <f>SUM(Q184:Q192)</f>
        <v>48422.626795950011</v>
      </c>
      <c r="R193" s="112">
        <f>IFERROR(Q193/F193*10,0)</f>
        <v>3.8580079350836183</v>
      </c>
    </row>
    <row r="194" spans="1:18" hidden="1" x14ac:dyDescent="0.2">
      <c r="L194" s="10">
        <f>L193-M194</f>
        <v>13061.691781526928</v>
      </c>
      <c r="M194" s="10">
        <f>L190+L191</f>
        <v>2557.9624067999998</v>
      </c>
      <c r="R194" s="10"/>
    </row>
    <row r="195" spans="1:18" hidden="1" x14ac:dyDescent="0.2">
      <c r="L195" s="9">
        <f>L194/F193*10</f>
        <v>1.0406727985058852</v>
      </c>
      <c r="Q195" s="113"/>
    </row>
    <row r="196" spans="1:18" x14ac:dyDescent="0.2">
      <c r="Q196" s="10"/>
    </row>
  </sheetData>
  <mergeCells count="44">
    <mergeCell ref="R34:R36"/>
    <mergeCell ref="C177:C181"/>
    <mergeCell ref="D177:D181"/>
    <mergeCell ref="E177:E181"/>
    <mergeCell ref="K177:K181"/>
    <mergeCell ref="F34:F36"/>
    <mergeCell ref="L34:L36"/>
    <mergeCell ref="M34:M36"/>
    <mergeCell ref="N34:N36"/>
    <mergeCell ref="P34:P36"/>
    <mergeCell ref="Q34:Q36"/>
    <mergeCell ref="R29:R31"/>
    <mergeCell ref="F32:F33"/>
    <mergeCell ref="L32:L33"/>
    <mergeCell ref="M32:M33"/>
    <mergeCell ref="N32:N33"/>
    <mergeCell ref="P32:P33"/>
    <mergeCell ref="Q32:Q33"/>
    <mergeCell ref="R32:R33"/>
    <mergeCell ref="F29:F31"/>
    <mergeCell ref="L29:L31"/>
    <mergeCell ref="M29:M31"/>
    <mergeCell ref="N29:N31"/>
    <mergeCell ref="P29:P31"/>
    <mergeCell ref="Q29:Q31"/>
    <mergeCell ref="Q20:Q26"/>
    <mergeCell ref="R20:R26"/>
    <mergeCell ref="F27:F28"/>
    <mergeCell ref="L27:L28"/>
    <mergeCell ref="M27:M28"/>
    <mergeCell ref="N27:N28"/>
    <mergeCell ref="P27:P28"/>
    <mergeCell ref="Q27:Q28"/>
    <mergeCell ref="R27:R28"/>
    <mergeCell ref="F20:F26"/>
    <mergeCell ref="L20:L26"/>
    <mergeCell ref="M20:M26"/>
    <mergeCell ref="N20:N26"/>
    <mergeCell ref="P20:P26"/>
    <mergeCell ref="B6:C6"/>
    <mergeCell ref="F15:F16"/>
    <mergeCell ref="L15:L16"/>
    <mergeCell ref="N15:N16"/>
    <mergeCell ref="P15:P16"/>
  </mergeCells>
  <pageMargins left="0.7" right="0.7" top="0.75" bottom="0.75" header="0.3" footer="0.3"/>
  <pageSetup paperSize="9" scale="35" fitToHeight="2" orientation="portrait" r:id="rId1"/>
  <rowBreaks count="1" manualBreakCount="1">
    <brk id="96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1"/>
  <sheetViews>
    <sheetView showGridLines="0" view="pageBreakPreview" zoomScale="80" zoomScaleNormal="80" zoomScaleSheetLayoutView="80" workbookViewId="0">
      <pane xSplit="2" ySplit="10" topLeftCell="C105" activePane="bottomRight" state="frozen"/>
      <selection activeCell="O26" sqref="O26"/>
      <selection pane="topRight" activeCell="O26" sqref="O26"/>
      <selection pane="bottomLeft" activeCell="O26" sqref="O26"/>
      <selection pane="bottomRight" activeCell="A118" sqref="A118:R118"/>
    </sheetView>
  </sheetViews>
  <sheetFormatPr defaultColWidth="8.85546875" defaultRowHeight="14.25" x14ac:dyDescent="0.2"/>
  <cols>
    <col min="1" max="1" width="6.7109375" style="114" customWidth="1"/>
    <col min="2" max="2" width="34.140625" style="114" customWidth="1"/>
    <col min="3" max="3" width="15.42578125" style="114" bestFit="1" customWidth="1"/>
    <col min="4" max="4" width="12.7109375" style="114" customWidth="1"/>
    <col min="5" max="5" width="16.5703125" style="114" bestFit="1" customWidth="1"/>
    <col min="6" max="6" width="17.42578125" style="114" customWidth="1"/>
    <col min="7" max="10" width="12.7109375" style="114" hidden="1" customWidth="1"/>
    <col min="11" max="11" width="13.85546875" style="114" customWidth="1"/>
    <col min="12" max="15" width="17.42578125" style="114" customWidth="1"/>
    <col min="16" max="16" width="17.42578125" style="114" hidden="1" customWidth="1"/>
    <col min="17" max="18" width="17.42578125" style="114" customWidth="1"/>
    <col min="19" max="16384" width="8.85546875" style="114"/>
  </cols>
  <sheetData>
    <row r="2" spans="1:18" ht="15" x14ac:dyDescent="0.2">
      <c r="B2" s="15"/>
      <c r="C2" s="15"/>
      <c r="D2" s="15"/>
      <c r="E2" s="15"/>
      <c r="G2" s="15"/>
      <c r="H2" s="15"/>
      <c r="I2" s="15"/>
      <c r="J2" s="15"/>
      <c r="K2" s="19" t="str">
        <f>'[83]Cover page'!$B$5</f>
        <v>Maharashtra State Electricity Distribution Company Ltd.</v>
      </c>
      <c r="L2" s="15"/>
    </row>
    <row r="3" spans="1:18" ht="15" x14ac:dyDescent="0.2">
      <c r="B3" s="15"/>
      <c r="C3" s="15"/>
      <c r="D3" s="15"/>
      <c r="E3" s="15"/>
      <c r="G3" s="15"/>
      <c r="H3" s="15"/>
      <c r="I3" s="15"/>
      <c r="J3" s="15"/>
      <c r="K3" s="20" t="s">
        <v>79</v>
      </c>
      <c r="L3" s="15"/>
    </row>
    <row r="4" spans="1:18" ht="15" x14ac:dyDescent="0.2">
      <c r="B4" s="15"/>
      <c r="C4" s="15"/>
      <c r="D4" s="15"/>
      <c r="E4" s="15"/>
      <c r="G4" s="15"/>
      <c r="H4" s="15"/>
      <c r="I4" s="15"/>
      <c r="J4" s="15"/>
      <c r="K4" s="20" t="s">
        <v>137</v>
      </c>
      <c r="L4" s="15"/>
    </row>
    <row r="5" spans="1:18" ht="15" x14ac:dyDescent="0.2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8" ht="15" x14ac:dyDescent="0.25">
      <c r="B6" s="219" t="s">
        <v>9</v>
      </c>
      <c r="C6" s="219"/>
    </row>
    <row r="7" spans="1:18" ht="15" x14ac:dyDescent="0.25">
      <c r="B7" s="115"/>
      <c r="C7" s="115"/>
    </row>
    <row r="8" spans="1:18" ht="15" x14ac:dyDescent="0.25">
      <c r="B8" s="115" t="s">
        <v>138</v>
      </c>
      <c r="C8" s="115"/>
    </row>
    <row r="10" spans="1:18" s="118" customFormat="1" ht="90" x14ac:dyDescent="0.25">
      <c r="A10" s="116" t="s">
        <v>10</v>
      </c>
      <c r="B10" s="116" t="s">
        <v>11</v>
      </c>
      <c r="C10" s="116" t="s">
        <v>12</v>
      </c>
      <c r="D10" s="116" t="s">
        <v>13</v>
      </c>
      <c r="E10" s="116" t="s">
        <v>14</v>
      </c>
      <c r="F10" s="117" t="s">
        <v>15</v>
      </c>
      <c r="G10" s="117" t="s">
        <v>16</v>
      </c>
      <c r="H10" s="117" t="s">
        <v>17</v>
      </c>
      <c r="I10" s="117" t="s">
        <v>18</v>
      </c>
      <c r="J10" s="117" t="s">
        <v>19</v>
      </c>
      <c r="K10" s="117" t="s">
        <v>20</v>
      </c>
      <c r="L10" s="117" t="s">
        <v>21</v>
      </c>
      <c r="M10" s="117" t="s">
        <v>22</v>
      </c>
      <c r="N10" s="117" t="s">
        <v>23</v>
      </c>
      <c r="O10" s="117" t="s">
        <v>25</v>
      </c>
      <c r="P10" s="117"/>
      <c r="Q10" s="117" t="s">
        <v>26</v>
      </c>
      <c r="R10" s="117" t="s">
        <v>27</v>
      </c>
    </row>
    <row r="11" spans="1:18" ht="15" x14ac:dyDescent="0.2">
      <c r="A11" s="119">
        <v>1</v>
      </c>
      <c r="B11" s="119">
        <v>2</v>
      </c>
      <c r="C11" s="119">
        <v>3</v>
      </c>
      <c r="D11" s="119">
        <v>4</v>
      </c>
      <c r="E11" s="119">
        <v>5</v>
      </c>
      <c r="F11" s="119">
        <v>6</v>
      </c>
      <c r="G11" s="119">
        <v>7</v>
      </c>
      <c r="H11" s="119">
        <v>8</v>
      </c>
      <c r="I11" s="119">
        <v>9</v>
      </c>
      <c r="J11" s="119">
        <v>10</v>
      </c>
      <c r="K11" s="119">
        <v>11</v>
      </c>
      <c r="L11" s="119">
        <v>12</v>
      </c>
      <c r="M11" s="119">
        <v>13</v>
      </c>
      <c r="N11" s="119">
        <v>14</v>
      </c>
      <c r="O11" s="119">
        <v>15</v>
      </c>
      <c r="P11" s="119">
        <v>16</v>
      </c>
      <c r="Q11" s="119">
        <v>17</v>
      </c>
      <c r="R11" s="119">
        <v>18</v>
      </c>
    </row>
    <row r="12" spans="1:18" ht="30" x14ac:dyDescent="0.2">
      <c r="A12" s="120"/>
      <c r="B12" s="25" t="s">
        <v>28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</row>
    <row r="13" spans="1:18" ht="15" x14ac:dyDescent="0.2">
      <c r="A13" s="122">
        <v>1</v>
      </c>
      <c r="B13" s="28" t="s">
        <v>82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8" ht="15" x14ac:dyDescent="0.25">
      <c r="A14" s="122">
        <f>A13+1</f>
        <v>2</v>
      </c>
      <c r="B14" s="28" t="s">
        <v>83</v>
      </c>
      <c r="C14" s="29">
        <v>210</v>
      </c>
      <c r="D14" s="30">
        <v>1</v>
      </c>
      <c r="E14" s="29">
        <f t="shared" ref="E14:E84" si="0">C14*D14</f>
        <v>210</v>
      </c>
      <c r="F14" s="29"/>
      <c r="H14" s="121"/>
      <c r="I14" s="121"/>
      <c r="J14" s="121"/>
      <c r="K14" s="123">
        <v>118.83</v>
      </c>
      <c r="L14" s="29">
        <f t="shared" ref="L14:L20" si="1">K14</f>
        <v>118.83</v>
      </c>
      <c r="M14" s="31">
        <v>3.089</v>
      </c>
      <c r="N14" s="93">
        <f>F14*M14/10</f>
        <v>0</v>
      </c>
      <c r="O14" s="121"/>
      <c r="P14" s="29"/>
      <c r="Q14" s="32">
        <f>L14+O14</f>
        <v>118.83</v>
      </c>
      <c r="R14" s="33"/>
    </row>
    <row r="15" spans="1:18" ht="15" x14ac:dyDescent="0.25">
      <c r="A15" s="122">
        <f t="shared" ref="A15:A78" si="2">A14+1</f>
        <v>3</v>
      </c>
      <c r="B15" s="28" t="s">
        <v>84</v>
      </c>
      <c r="C15" s="29">
        <v>500</v>
      </c>
      <c r="D15" s="30">
        <v>1</v>
      </c>
      <c r="E15" s="29">
        <f t="shared" si="0"/>
        <v>500</v>
      </c>
      <c r="F15" s="192">
        <v>359.84316921795715</v>
      </c>
      <c r="H15" s="121"/>
      <c r="I15" s="121"/>
      <c r="J15" s="121"/>
      <c r="K15" s="123">
        <v>555.41</v>
      </c>
      <c r="L15" s="87">
        <f t="shared" si="1"/>
        <v>555.41</v>
      </c>
      <c r="M15" s="204">
        <v>2.774</v>
      </c>
      <c r="N15" s="192">
        <f>F15*M15/10</f>
        <v>99.820495141061315</v>
      </c>
      <c r="O15" s="121"/>
      <c r="P15" s="87"/>
      <c r="Q15" s="206">
        <f>L15+L16+N15</f>
        <v>1210.6404951410614</v>
      </c>
      <c r="R15" s="33">
        <f t="shared" ref="R15:R78" si="3">Q15/F15*10</f>
        <v>33.643559158622679</v>
      </c>
    </row>
    <row r="16" spans="1:18" ht="15" x14ac:dyDescent="0.25">
      <c r="A16" s="122">
        <f t="shared" si="2"/>
        <v>4</v>
      </c>
      <c r="B16" s="28" t="s">
        <v>85</v>
      </c>
      <c r="C16" s="29">
        <v>500</v>
      </c>
      <c r="D16" s="30">
        <v>1</v>
      </c>
      <c r="E16" s="29">
        <f t="shared" si="0"/>
        <v>500</v>
      </c>
      <c r="F16" s="193"/>
      <c r="H16" s="121"/>
      <c r="I16" s="121"/>
      <c r="J16" s="121"/>
      <c r="K16" s="123">
        <v>555.41</v>
      </c>
      <c r="L16" s="87">
        <f t="shared" si="1"/>
        <v>555.41</v>
      </c>
      <c r="M16" s="205"/>
      <c r="N16" s="193"/>
      <c r="O16" s="121"/>
      <c r="P16" s="124"/>
      <c r="Q16" s="207"/>
      <c r="R16" s="33"/>
    </row>
    <row r="17" spans="1:18" ht="15" x14ac:dyDescent="0.25">
      <c r="A17" s="122">
        <f t="shared" si="2"/>
        <v>5</v>
      </c>
      <c r="B17" s="28" t="s">
        <v>86</v>
      </c>
      <c r="C17" s="29">
        <v>840</v>
      </c>
      <c r="D17" s="30">
        <v>1</v>
      </c>
      <c r="E17" s="29">
        <f t="shared" si="0"/>
        <v>840</v>
      </c>
      <c r="F17" s="29">
        <v>2256.2922290599963</v>
      </c>
      <c r="H17" s="121"/>
      <c r="I17" s="121"/>
      <c r="J17" s="121"/>
      <c r="K17" s="123">
        <v>457.35</v>
      </c>
      <c r="L17" s="87">
        <f t="shared" si="1"/>
        <v>457.35</v>
      </c>
      <c r="M17" s="34">
        <v>2.6190000000000002</v>
      </c>
      <c r="N17" s="93">
        <f>F17*M17/10</f>
        <v>590.92293479081309</v>
      </c>
      <c r="O17" s="121"/>
      <c r="P17" s="29"/>
      <c r="Q17" s="32">
        <f>L17+O17</f>
        <v>457.35</v>
      </c>
      <c r="R17" s="33">
        <f t="shared" si="3"/>
        <v>2.0269980728096493</v>
      </c>
    </row>
    <row r="18" spans="1:18" ht="15" x14ac:dyDescent="0.25">
      <c r="A18" s="122">
        <f t="shared" si="2"/>
        <v>6</v>
      </c>
      <c r="B18" s="28" t="s">
        <v>87</v>
      </c>
      <c r="C18" s="29">
        <v>500</v>
      </c>
      <c r="D18" s="30">
        <v>1</v>
      </c>
      <c r="E18" s="29">
        <f t="shared" si="0"/>
        <v>500</v>
      </c>
      <c r="F18" s="125">
        <v>3499.62</v>
      </c>
      <c r="H18" s="121"/>
      <c r="I18" s="121"/>
      <c r="J18" s="121"/>
      <c r="K18" s="123">
        <v>528.87</v>
      </c>
      <c r="L18" s="87">
        <f t="shared" si="1"/>
        <v>528.87</v>
      </c>
      <c r="M18" s="123">
        <v>2.2400000000000002</v>
      </c>
      <c r="N18" s="93">
        <f>F18*M18/10</f>
        <v>783.91488000000004</v>
      </c>
      <c r="O18" s="121"/>
      <c r="P18" s="29"/>
      <c r="Q18" s="32">
        <f>L18+O18</f>
        <v>528.87</v>
      </c>
      <c r="R18" s="33">
        <f t="shared" si="3"/>
        <v>1.5112212183037017</v>
      </c>
    </row>
    <row r="19" spans="1:18" ht="15" x14ac:dyDescent="0.25">
      <c r="A19" s="122">
        <f t="shared" si="2"/>
        <v>7</v>
      </c>
      <c r="B19" s="28" t="s">
        <v>88</v>
      </c>
      <c r="C19" s="29">
        <v>630</v>
      </c>
      <c r="D19" s="30">
        <v>1</v>
      </c>
      <c r="E19" s="29">
        <f t="shared" si="0"/>
        <v>630</v>
      </c>
      <c r="F19" s="29"/>
      <c r="H19" s="121"/>
      <c r="I19" s="121"/>
      <c r="J19" s="121"/>
      <c r="K19" s="123">
        <v>428.08</v>
      </c>
      <c r="L19" s="87">
        <f t="shared" si="1"/>
        <v>428.08</v>
      </c>
      <c r="M19" s="31"/>
      <c r="N19" s="93">
        <f>F19*M19/10</f>
        <v>0</v>
      </c>
      <c r="O19" s="121"/>
      <c r="P19" s="29"/>
      <c r="Q19" s="32"/>
      <c r="R19" s="33"/>
    </row>
    <row r="20" spans="1:18" ht="15" x14ac:dyDescent="0.2">
      <c r="A20" s="122">
        <f t="shared" si="2"/>
        <v>8</v>
      </c>
      <c r="B20" s="28" t="s">
        <v>89</v>
      </c>
      <c r="C20" s="29">
        <v>0</v>
      </c>
      <c r="D20" s="30">
        <v>1</v>
      </c>
      <c r="E20" s="29">
        <f t="shared" si="0"/>
        <v>0</v>
      </c>
      <c r="F20" s="192">
        <v>11698.92</v>
      </c>
      <c r="H20" s="121"/>
      <c r="I20" s="121"/>
      <c r="J20" s="121"/>
      <c r="K20" s="220">
        <v>783.53000000000009</v>
      </c>
      <c r="L20" s="192">
        <f t="shared" si="1"/>
        <v>783.53000000000009</v>
      </c>
      <c r="M20" s="192">
        <v>2.1059999999999999</v>
      </c>
      <c r="N20" s="192">
        <f>F20*M20/10</f>
        <v>2463.7925519999999</v>
      </c>
      <c r="O20" s="121"/>
      <c r="P20" s="192"/>
      <c r="Q20" s="194">
        <f>L20+N20+P20</f>
        <v>3247.3225520000001</v>
      </c>
      <c r="R20" s="197">
        <f t="shared" si="3"/>
        <v>2.7757455833529932</v>
      </c>
    </row>
    <row r="21" spans="1:18" ht="15" x14ac:dyDescent="0.2">
      <c r="A21" s="122">
        <f t="shared" si="2"/>
        <v>9</v>
      </c>
      <c r="B21" s="28" t="s">
        <v>90</v>
      </c>
      <c r="C21" s="29">
        <v>0</v>
      </c>
      <c r="D21" s="30">
        <v>1</v>
      </c>
      <c r="E21" s="29">
        <f t="shared" si="0"/>
        <v>0</v>
      </c>
      <c r="F21" s="202"/>
      <c r="H21" s="121"/>
      <c r="I21" s="121"/>
      <c r="J21" s="121"/>
      <c r="K21" s="221"/>
      <c r="L21" s="202"/>
      <c r="M21" s="202"/>
      <c r="N21" s="202"/>
      <c r="O21" s="121"/>
      <c r="P21" s="202"/>
      <c r="Q21" s="195"/>
      <c r="R21" s="198"/>
    </row>
    <row r="22" spans="1:18" ht="15" x14ac:dyDescent="0.2">
      <c r="A22" s="122">
        <f t="shared" si="2"/>
        <v>10</v>
      </c>
      <c r="B22" s="28" t="s">
        <v>91</v>
      </c>
      <c r="C22" s="29">
        <v>210</v>
      </c>
      <c r="D22" s="30">
        <v>1</v>
      </c>
      <c r="E22" s="29">
        <f t="shared" si="0"/>
        <v>210</v>
      </c>
      <c r="F22" s="202"/>
      <c r="H22" s="121"/>
      <c r="I22" s="121"/>
      <c r="J22" s="121"/>
      <c r="K22" s="221"/>
      <c r="L22" s="202"/>
      <c r="M22" s="202"/>
      <c r="N22" s="202"/>
      <c r="O22" s="121"/>
      <c r="P22" s="202"/>
      <c r="Q22" s="195"/>
      <c r="R22" s="198"/>
    </row>
    <row r="23" spans="1:18" ht="15" x14ac:dyDescent="0.2">
      <c r="A23" s="122">
        <f t="shared" si="2"/>
        <v>11</v>
      </c>
      <c r="B23" s="28" t="s">
        <v>92</v>
      </c>
      <c r="C23" s="29">
        <v>210</v>
      </c>
      <c r="D23" s="30">
        <v>1</v>
      </c>
      <c r="E23" s="29">
        <f t="shared" si="0"/>
        <v>210</v>
      </c>
      <c r="F23" s="202"/>
      <c r="H23" s="121"/>
      <c r="I23" s="121"/>
      <c r="J23" s="121"/>
      <c r="K23" s="221"/>
      <c r="L23" s="202"/>
      <c r="M23" s="202"/>
      <c r="N23" s="202"/>
      <c r="O23" s="121"/>
      <c r="P23" s="202"/>
      <c r="Q23" s="195"/>
      <c r="R23" s="198"/>
    </row>
    <row r="24" spans="1:18" ht="15" x14ac:dyDescent="0.2">
      <c r="A24" s="122">
        <f t="shared" si="2"/>
        <v>12</v>
      </c>
      <c r="B24" s="28" t="s">
        <v>93</v>
      </c>
      <c r="C24" s="29">
        <v>500</v>
      </c>
      <c r="D24" s="30">
        <v>1</v>
      </c>
      <c r="E24" s="29">
        <f t="shared" si="0"/>
        <v>500</v>
      </c>
      <c r="F24" s="202"/>
      <c r="H24" s="121"/>
      <c r="I24" s="121"/>
      <c r="J24" s="121"/>
      <c r="K24" s="221"/>
      <c r="L24" s="202"/>
      <c r="M24" s="202"/>
      <c r="N24" s="202"/>
      <c r="O24" s="121"/>
      <c r="P24" s="202"/>
      <c r="Q24" s="195"/>
      <c r="R24" s="198"/>
    </row>
    <row r="25" spans="1:18" ht="15" x14ac:dyDescent="0.2">
      <c r="A25" s="122">
        <f t="shared" si="2"/>
        <v>13</v>
      </c>
      <c r="B25" s="28" t="s">
        <v>94</v>
      </c>
      <c r="C25" s="29">
        <v>500</v>
      </c>
      <c r="D25" s="30">
        <v>1</v>
      </c>
      <c r="E25" s="29">
        <f t="shared" si="0"/>
        <v>500</v>
      </c>
      <c r="F25" s="202"/>
      <c r="H25" s="121"/>
      <c r="I25" s="121"/>
      <c r="J25" s="121"/>
      <c r="K25" s="221"/>
      <c r="L25" s="202"/>
      <c r="M25" s="202"/>
      <c r="N25" s="202"/>
      <c r="O25" s="121"/>
      <c r="P25" s="202"/>
      <c r="Q25" s="195"/>
      <c r="R25" s="198"/>
    </row>
    <row r="26" spans="1:18" s="118" customFormat="1" ht="15" x14ac:dyDescent="0.2">
      <c r="A26" s="122">
        <f t="shared" si="2"/>
        <v>14</v>
      </c>
      <c r="B26" s="28" t="s">
        <v>95</v>
      </c>
      <c r="C26" s="29">
        <v>500</v>
      </c>
      <c r="D26" s="30">
        <v>1</v>
      </c>
      <c r="E26" s="29">
        <f t="shared" si="0"/>
        <v>500</v>
      </c>
      <c r="F26" s="193"/>
      <c r="G26" s="114"/>
      <c r="H26" s="121"/>
      <c r="I26" s="121"/>
      <c r="J26" s="121"/>
      <c r="K26" s="222"/>
      <c r="L26" s="193"/>
      <c r="M26" s="193"/>
      <c r="N26" s="193"/>
      <c r="O26" s="121"/>
      <c r="P26" s="193"/>
      <c r="Q26" s="196"/>
      <c r="R26" s="199"/>
    </row>
    <row r="27" spans="1:18" ht="15" x14ac:dyDescent="0.25">
      <c r="A27" s="122">
        <f t="shared" si="2"/>
        <v>15</v>
      </c>
      <c r="B27" s="28" t="s">
        <v>96</v>
      </c>
      <c r="C27" s="29">
        <v>250</v>
      </c>
      <c r="D27" s="30">
        <v>1</v>
      </c>
      <c r="E27" s="29">
        <f t="shared" si="0"/>
        <v>250</v>
      </c>
      <c r="F27" s="192"/>
      <c r="H27" s="121"/>
      <c r="I27" s="121"/>
      <c r="J27" s="121"/>
      <c r="K27" s="123">
        <v>275.14499999999998</v>
      </c>
      <c r="L27" s="87">
        <f>K27</f>
        <v>275.14499999999998</v>
      </c>
      <c r="M27" s="192"/>
      <c r="N27" s="192"/>
      <c r="O27" s="121"/>
      <c r="P27" s="192"/>
      <c r="Q27" s="194">
        <f>L27+L28</f>
        <v>550.29</v>
      </c>
      <c r="R27" s="200"/>
    </row>
    <row r="28" spans="1:18" ht="15" x14ac:dyDescent="0.25">
      <c r="A28" s="122">
        <f t="shared" si="2"/>
        <v>16</v>
      </c>
      <c r="B28" s="28" t="s">
        <v>97</v>
      </c>
      <c r="C28" s="29">
        <v>250</v>
      </c>
      <c r="D28" s="30">
        <v>1</v>
      </c>
      <c r="E28" s="29">
        <f t="shared" si="0"/>
        <v>250</v>
      </c>
      <c r="F28" s="193"/>
      <c r="H28" s="121"/>
      <c r="I28" s="121"/>
      <c r="J28" s="121"/>
      <c r="K28" s="123">
        <v>275.14499999999998</v>
      </c>
      <c r="L28" s="87">
        <f>K28</f>
        <v>275.14499999999998</v>
      </c>
      <c r="M28" s="193"/>
      <c r="N28" s="193"/>
      <c r="O28" s="121"/>
      <c r="P28" s="193"/>
      <c r="Q28" s="196"/>
      <c r="R28" s="201"/>
    </row>
    <row r="29" spans="1:18" ht="15" x14ac:dyDescent="0.2">
      <c r="A29" s="122">
        <f t="shared" si="2"/>
        <v>17</v>
      </c>
      <c r="B29" s="28" t="s">
        <v>98</v>
      </c>
      <c r="C29" s="29">
        <v>0</v>
      </c>
      <c r="D29" s="30">
        <v>1</v>
      </c>
      <c r="E29" s="29">
        <f t="shared" si="0"/>
        <v>0</v>
      </c>
      <c r="F29" s="192"/>
      <c r="H29" s="121"/>
      <c r="I29" s="121"/>
      <c r="J29" s="121"/>
      <c r="K29" s="121"/>
      <c r="L29" s="87"/>
      <c r="M29" s="204"/>
      <c r="N29" s="192"/>
      <c r="O29" s="121"/>
      <c r="P29" s="192"/>
      <c r="Q29" s="206"/>
      <c r="R29" s="200"/>
    </row>
    <row r="30" spans="1:18" ht="15" x14ac:dyDescent="0.25">
      <c r="A30" s="122">
        <f t="shared" si="2"/>
        <v>18</v>
      </c>
      <c r="B30" s="28" t="s">
        <v>99</v>
      </c>
      <c r="C30" s="29">
        <v>0</v>
      </c>
      <c r="D30" s="30">
        <v>1</v>
      </c>
      <c r="E30" s="29">
        <f t="shared" si="0"/>
        <v>0</v>
      </c>
      <c r="F30" s="202"/>
      <c r="H30" s="121"/>
      <c r="I30" s="121"/>
      <c r="J30" s="121"/>
      <c r="K30" s="123">
        <v>8.4749999999999996</v>
      </c>
      <c r="L30" s="87">
        <f>K30</f>
        <v>8.4749999999999996</v>
      </c>
      <c r="M30" s="208"/>
      <c r="N30" s="202"/>
      <c r="O30" s="121"/>
      <c r="P30" s="202"/>
      <c r="Q30" s="209"/>
      <c r="R30" s="203"/>
    </row>
    <row r="31" spans="1:18" ht="15" x14ac:dyDescent="0.25">
      <c r="A31" s="122">
        <f t="shared" si="2"/>
        <v>19</v>
      </c>
      <c r="B31" s="28" t="s">
        <v>100</v>
      </c>
      <c r="C31" s="29">
        <v>0</v>
      </c>
      <c r="D31" s="30">
        <v>1</v>
      </c>
      <c r="E31" s="29">
        <f t="shared" si="0"/>
        <v>0</v>
      </c>
      <c r="F31" s="193"/>
      <c r="H31" s="121"/>
      <c r="I31" s="121"/>
      <c r="J31" s="121"/>
      <c r="K31" s="123">
        <v>8.4749999999999996</v>
      </c>
      <c r="L31" s="87">
        <f>K31</f>
        <v>8.4749999999999996</v>
      </c>
      <c r="M31" s="205"/>
      <c r="N31" s="193"/>
      <c r="O31" s="121"/>
      <c r="P31" s="193"/>
      <c r="Q31" s="207"/>
      <c r="R31" s="201"/>
    </row>
    <row r="32" spans="1:18" ht="15" x14ac:dyDescent="0.25">
      <c r="A32" s="122">
        <f t="shared" si="2"/>
        <v>20</v>
      </c>
      <c r="B32" s="28" t="s">
        <v>101</v>
      </c>
      <c r="C32" s="29">
        <v>250</v>
      </c>
      <c r="D32" s="30">
        <v>1</v>
      </c>
      <c r="E32" s="29">
        <f t="shared" si="0"/>
        <v>250</v>
      </c>
      <c r="F32" s="192"/>
      <c r="H32" s="121"/>
      <c r="I32" s="121"/>
      <c r="J32" s="121"/>
      <c r="K32" s="123">
        <v>160.19499999999999</v>
      </c>
      <c r="L32" s="87">
        <f>K32</f>
        <v>160.19499999999999</v>
      </c>
      <c r="M32" s="204">
        <f>IFERROR((N32)/F32*10,0)</f>
        <v>0</v>
      </c>
      <c r="N32" s="192"/>
      <c r="O32" s="121"/>
      <c r="P32" s="192"/>
      <c r="Q32" s="206">
        <f>L32+N32+P32+L33</f>
        <v>320.39</v>
      </c>
      <c r="R32" s="200"/>
    </row>
    <row r="33" spans="1:18" ht="15" x14ac:dyDescent="0.25">
      <c r="A33" s="122">
        <f t="shared" si="2"/>
        <v>21</v>
      </c>
      <c r="B33" s="28" t="s">
        <v>102</v>
      </c>
      <c r="C33" s="29">
        <v>250</v>
      </c>
      <c r="D33" s="30">
        <v>1</v>
      </c>
      <c r="E33" s="29">
        <f t="shared" si="0"/>
        <v>250</v>
      </c>
      <c r="F33" s="193"/>
      <c r="H33" s="121"/>
      <c r="I33" s="121"/>
      <c r="J33" s="121"/>
      <c r="K33" s="123">
        <v>160.19499999999999</v>
      </c>
      <c r="L33" s="87">
        <f>K33</f>
        <v>160.19499999999999</v>
      </c>
      <c r="M33" s="205"/>
      <c r="N33" s="193"/>
      <c r="O33" s="121"/>
      <c r="P33" s="193"/>
      <c r="Q33" s="207"/>
      <c r="R33" s="201"/>
    </row>
    <row r="34" spans="1:18" ht="15" x14ac:dyDescent="0.2">
      <c r="A34" s="122">
        <f t="shared" si="2"/>
        <v>22</v>
      </c>
      <c r="B34" s="28" t="s">
        <v>103</v>
      </c>
      <c r="C34" s="29">
        <v>0</v>
      </c>
      <c r="D34" s="30">
        <v>1</v>
      </c>
      <c r="E34" s="29">
        <f t="shared" si="0"/>
        <v>0</v>
      </c>
      <c r="F34" s="192">
        <v>1606.4856692648627</v>
      </c>
      <c r="H34" s="121"/>
      <c r="I34" s="121"/>
      <c r="J34" s="121"/>
      <c r="K34" s="121"/>
      <c r="L34" s="87"/>
      <c r="M34" s="204">
        <v>2.5569999999999999</v>
      </c>
      <c r="N34" s="192">
        <f>M34*F34/10</f>
        <v>410.7783856310254</v>
      </c>
      <c r="O34" s="121"/>
      <c r="P34" s="192"/>
      <c r="Q34" s="206">
        <f>L35+L36+N34</f>
        <v>694.37838563102537</v>
      </c>
      <c r="R34" s="200">
        <f t="shared" si="3"/>
        <v>4.322344101262833</v>
      </c>
    </row>
    <row r="35" spans="1:18" ht="15" x14ac:dyDescent="0.25">
      <c r="A35" s="122">
        <f t="shared" si="2"/>
        <v>23</v>
      </c>
      <c r="B35" s="28" t="s">
        <v>104</v>
      </c>
      <c r="C35" s="29">
        <v>0</v>
      </c>
      <c r="D35" s="30">
        <v>1</v>
      </c>
      <c r="E35" s="29">
        <f t="shared" si="0"/>
        <v>0</v>
      </c>
      <c r="F35" s="202"/>
      <c r="H35" s="121"/>
      <c r="I35" s="121"/>
      <c r="J35" s="121"/>
      <c r="K35" s="123">
        <v>141.80000000000001</v>
      </c>
      <c r="L35" s="87">
        <f t="shared" ref="L35:L44" si="4">K35</f>
        <v>141.80000000000001</v>
      </c>
      <c r="M35" s="208"/>
      <c r="N35" s="202"/>
      <c r="O35" s="121"/>
      <c r="P35" s="202"/>
      <c r="Q35" s="209"/>
      <c r="R35" s="203"/>
    </row>
    <row r="36" spans="1:18" ht="15" x14ac:dyDescent="0.25">
      <c r="A36" s="122">
        <f t="shared" si="2"/>
        <v>24</v>
      </c>
      <c r="B36" s="28" t="s">
        <v>105</v>
      </c>
      <c r="C36" s="29">
        <v>210</v>
      </c>
      <c r="D36" s="30">
        <v>1</v>
      </c>
      <c r="E36" s="29">
        <f t="shared" si="0"/>
        <v>210</v>
      </c>
      <c r="F36" s="193"/>
      <c r="H36" s="121"/>
      <c r="I36" s="121"/>
      <c r="J36" s="121"/>
      <c r="K36" s="123">
        <v>141.80000000000001</v>
      </c>
      <c r="L36" s="87">
        <f t="shared" si="4"/>
        <v>141.80000000000001</v>
      </c>
      <c r="M36" s="205"/>
      <c r="N36" s="193"/>
      <c r="O36" s="121"/>
      <c r="P36" s="193"/>
      <c r="Q36" s="207"/>
      <c r="R36" s="201"/>
    </row>
    <row r="37" spans="1:18" ht="15" x14ac:dyDescent="0.25">
      <c r="A37" s="122">
        <f t="shared" si="2"/>
        <v>25</v>
      </c>
      <c r="B37" s="28" t="s">
        <v>106</v>
      </c>
      <c r="C37" s="29">
        <v>672</v>
      </c>
      <c r="D37" s="30">
        <v>1</v>
      </c>
      <c r="E37" s="29">
        <f t="shared" si="0"/>
        <v>672</v>
      </c>
      <c r="F37" s="125">
        <v>3473.8499999999995</v>
      </c>
      <c r="H37" s="121"/>
      <c r="I37" s="121"/>
      <c r="J37" s="121"/>
      <c r="K37" s="123">
        <v>148.04</v>
      </c>
      <c r="L37" s="87">
        <f t="shared" si="4"/>
        <v>148.04</v>
      </c>
      <c r="M37" s="123">
        <v>1.9410000000000001</v>
      </c>
      <c r="N37" s="93">
        <f t="shared" ref="N37:N44" si="5">F37*M37/10</f>
        <v>674.27428499999985</v>
      </c>
      <c r="O37" s="121"/>
      <c r="P37" s="29"/>
      <c r="Q37" s="32">
        <f t="shared" ref="Q37:Q44" si="6">L37+N37</f>
        <v>822.31428499999981</v>
      </c>
      <c r="R37" s="33">
        <f t="shared" si="3"/>
        <v>2.3671554183398822</v>
      </c>
    </row>
    <row r="38" spans="1:18" ht="15" x14ac:dyDescent="0.25">
      <c r="A38" s="122">
        <f t="shared" si="2"/>
        <v>26</v>
      </c>
      <c r="B38" s="28" t="s">
        <v>107</v>
      </c>
      <c r="C38" s="29">
        <v>2335</v>
      </c>
      <c r="D38" s="30">
        <v>1</v>
      </c>
      <c r="E38" s="29">
        <f t="shared" si="0"/>
        <v>2335</v>
      </c>
      <c r="F38" s="125">
        <v>3938.9423220000003</v>
      </c>
      <c r="H38" s="121"/>
      <c r="I38" s="121"/>
      <c r="J38" s="121"/>
      <c r="K38" s="123">
        <v>209.59</v>
      </c>
      <c r="L38" s="29">
        <f t="shared" si="4"/>
        <v>209.59</v>
      </c>
      <c r="M38" s="34">
        <f ca="1">IFERROR((N38)/F38*10,0)</f>
        <v>0</v>
      </c>
      <c r="N38" s="93">
        <f t="shared" ca="1" si="5"/>
        <v>0</v>
      </c>
      <c r="O38" s="121"/>
      <c r="P38" s="29"/>
      <c r="Q38" s="32">
        <f t="shared" ca="1" si="6"/>
        <v>209.59</v>
      </c>
      <c r="R38" s="33">
        <f t="shared" ca="1" si="3"/>
        <v>0.53209715417610015</v>
      </c>
    </row>
    <row r="39" spans="1:18" ht="15" x14ac:dyDescent="0.25">
      <c r="A39" s="122">
        <f t="shared" si="2"/>
        <v>27</v>
      </c>
      <c r="B39" s="28" t="s">
        <v>108</v>
      </c>
      <c r="C39" s="29">
        <v>250</v>
      </c>
      <c r="D39" s="30">
        <v>1</v>
      </c>
      <c r="E39" s="29">
        <f t="shared" si="0"/>
        <v>250</v>
      </c>
      <c r="F39" s="29"/>
      <c r="H39" s="121"/>
      <c r="I39" s="121"/>
      <c r="J39" s="121"/>
      <c r="K39" s="123">
        <v>262.16000000000003</v>
      </c>
      <c r="L39" s="87">
        <f t="shared" si="4"/>
        <v>262.16000000000003</v>
      </c>
      <c r="M39" s="34">
        <f ca="1">IFERROR((N39)/F39*10,0)</f>
        <v>0</v>
      </c>
      <c r="N39" s="93">
        <f t="shared" ca="1" si="5"/>
        <v>0</v>
      </c>
      <c r="O39" s="121"/>
      <c r="P39" s="29"/>
      <c r="Q39" s="32">
        <f t="shared" ca="1" si="6"/>
        <v>262.16000000000003</v>
      </c>
      <c r="R39" s="33"/>
    </row>
    <row r="40" spans="1:18" ht="15" x14ac:dyDescent="0.25">
      <c r="A40" s="122">
        <f t="shared" si="2"/>
        <v>28</v>
      </c>
      <c r="B40" s="28" t="s">
        <v>109</v>
      </c>
      <c r="C40" s="29">
        <v>500</v>
      </c>
      <c r="D40" s="30">
        <v>1</v>
      </c>
      <c r="E40" s="29">
        <f t="shared" si="0"/>
        <v>500</v>
      </c>
      <c r="F40" s="125">
        <v>3499.62</v>
      </c>
      <c r="H40" s="121"/>
      <c r="I40" s="121"/>
      <c r="J40" s="121"/>
      <c r="K40" s="123">
        <v>664.87</v>
      </c>
      <c r="L40" s="87">
        <f t="shared" si="4"/>
        <v>664.87</v>
      </c>
      <c r="M40" s="123">
        <v>2.121</v>
      </c>
      <c r="N40" s="93">
        <f t="shared" si="5"/>
        <v>742.26940200000001</v>
      </c>
      <c r="O40" s="121"/>
      <c r="P40" s="29"/>
      <c r="Q40" s="32">
        <f t="shared" si="6"/>
        <v>1407.139402</v>
      </c>
      <c r="R40" s="33">
        <f t="shared" si="3"/>
        <v>4.0208348392111146</v>
      </c>
    </row>
    <row r="41" spans="1:18" ht="15" x14ac:dyDescent="0.25">
      <c r="A41" s="122">
        <f t="shared" si="2"/>
        <v>29</v>
      </c>
      <c r="B41" s="28" t="s">
        <v>110</v>
      </c>
      <c r="C41" s="29">
        <v>500</v>
      </c>
      <c r="D41" s="30">
        <v>1</v>
      </c>
      <c r="E41" s="29">
        <f t="shared" si="0"/>
        <v>500</v>
      </c>
      <c r="F41" s="125">
        <v>3499.62</v>
      </c>
      <c r="H41" s="121"/>
      <c r="I41" s="121"/>
      <c r="J41" s="121"/>
      <c r="K41" s="123">
        <v>664.87</v>
      </c>
      <c r="L41" s="87">
        <f t="shared" si="4"/>
        <v>664.87</v>
      </c>
      <c r="M41" s="123">
        <v>2.121</v>
      </c>
      <c r="N41" s="93">
        <f t="shared" si="5"/>
        <v>742.26940200000001</v>
      </c>
      <c r="O41" s="121"/>
      <c r="P41" s="29"/>
      <c r="Q41" s="32">
        <f t="shared" si="6"/>
        <v>1407.139402</v>
      </c>
      <c r="R41" s="33">
        <f t="shared" si="3"/>
        <v>4.0208348392111146</v>
      </c>
    </row>
    <row r="42" spans="1:18" s="118" customFormat="1" ht="15" x14ac:dyDescent="0.25">
      <c r="A42" s="122">
        <f t="shared" si="2"/>
        <v>30</v>
      </c>
      <c r="B42" s="28" t="s">
        <v>29</v>
      </c>
      <c r="C42" s="29">
        <v>660</v>
      </c>
      <c r="D42" s="30">
        <v>1</v>
      </c>
      <c r="E42" s="29">
        <f t="shared" si="0"/>
        <v>660</v>
      </c>
      <c r="F42" s="125">
        <v>4619.4999999999991</v>
      </c>
      <c r="G42" s="114"/>
      <c r="H42" s="121"/>
      <c r="I42" s="121"/>
      <c r="J42" s="121"/>
      <c r="K42" s="123">
        <v>794.25666666666666</v>
      </c>
      <c r="L42" s="87">
        <f t="shared" si="4"/>
        <v>794.25666666666666</v>
      </c>
      <c r="M42" s="123">
        <v>2.3639999999999999</v>
      </c>
      <c r="N42" s="93">
        <f t="shared" si="5"/>
        <v>1092.0497999999998</v>
      </c>
      <c r="O42" s="121"/>
      <c r="P42" s="29"/>
      <c r="Q42" s="32">
        <f t="shared" si="6"/>
        <v>1886.3064666666664</v>
      </c>
      <c r="R42" s="33">
        <f t="shared" si="3"/>
        <v>4.0833563516975149</v>
      </c>
    </row>
    <row r="43" spans="1:18" ht="15" x14ac:dyDescent="0.25">
      <c r="A43" s="122">
        <f t="shared" si="2"/>
        <v>31</v>
      </c>
      <c r="B43" s="28" t="s">
        <v>30</v>
      </c>
      <c r="C43" s="29">
        <v>660</v>
      </c>
      <c r="D43" s="30">
        <v>1</v>
      </c>
      <c r="E43" s="29">
        <f t="shared" si="0"/>
        <v>660</v>
      </c>
      <c r="F43" s="125">
        <v>4619.4999999999991</v>
      </c>
      <c r="H43" s="121"/>
      <c r="I43" s="121"/>
      <c r="J43" s="121"/>
      <c r="K43" s="123">
        <v>794.25666666666666</v>
      </c>
      <c r="L43" s="87">
        <f t="shared" si="4"/>
        <v>794.25666666666666</v>
      </c>
      <c r="M43" s="123">
        <v>2.3639999999999999</v>
      </c>
      <c r="N43" s="93">
        <f t="shared" si="5"/>
        <v>1092.0497999999998</v>
      </c>
      <c r="O43" s="121"/>
      <c r="P43" s="29"/>
      <c r="Q43" s="32">
        <f t="shared" si="6"/>
        <v>1886.3064666666664</v>
      </c>
      <c r="R43" s="33">
        <f t="shared" si="3"/>
        <v>4.0833563516975149</v>
      </c>
    </row>
    <row r="44" spans="1:18" ht="15" x14ac:dyDescent="0.25">
      <c r="A44" s="122">
        <f t="shared" si="2"/>
        <v>32</v>
      </c>
      <c r="B44" s="28" t="s">
        <v>31</v>
      </c>
      <c r="C44" s="29">
        <v>660</v>
      </c>
      <c r="D44" s="30">
        <v>1</v>
      </c>
      <c r="E44" s="29">
        <f t="shared" si="0"/>
        <v>660</v>
      </c>
      <c r="F44" s="125">
        <v>4619.4999999999991</v>
      </c>
      <c r="H44" s="121"/>
      <c r="I44" s="121"/>
      <c r="J44" s="121"/>
      <c r="K44" s="123">
        <v>794.25666666666666</v>
      </c>
      <c r="L44" s="87">
        <f t="shared" si="4"/>
        <v>794.25666666666666</v>
      </c>
      <c r="M44" s="123">
        <v>2.3639999999999999</v>
      </c>
      <c r="N44" s="93">
        <f t="shared" si="5"/>
        <v>1092.0497999999998</v>
      </c>
      <c r="O44" s="121"/>
      <c r="P44" s="29"/>
      <c r="Q44" s="32">
        <f t="shared" si="6"/>
        <v>1886.3064666666664</v>
      </c>
      <c r="R44" s="33">
        <f t="shared" si="3"/>
        <v>4.0833563516975149</v>
      </c>
    </row>
    <row r="45" spans="1:18" ht="15" x14ac:dyDescent="0.2">
      <c r="A45" s="122">
        <f t="shared" si="2"/>
        <v>33</v>
      </c>
      <c r="B45" s="28" t="s">
        <v>111</v>
      </c>
      <c r="C45" s="29">
        <v>0</v>
      </c>
      <c r="D45" s="30">
        <v>0</v>
      </c>
      <c r="E45" s="29">
        <f t="shared" si="0"/>
        <v>0</v>
      </c>
      <c r="F45" s="29">
        <v>0</v>
      </c>
      <c r="H45" s="121"/>
      <c r="I45" s="121"/>
      <c r="J45" s="121"/>
      <c r="K45" s="121"/>
      <c r="L45" s="29">
        <v>0</v>
      </c>
      <c r="M45" s="34">
        <f>IFERROR((N45)/F45*10,0)</f>
        <v>0</v>
      </c>
      <c r="N45" s="29">
        <v>0</v>
      </c>
      <c r="O45" s="121"/>
      <c r="P45" s="29"/>
      <c r="Q45" s="32">
        <f>L45+N45+P45</f>
        <v>0</v>
      </c>
      <c r="R45" s="33"/>
    </row>
    <row r="46" spans="1:18" ht="15" x14ac:dyDescent="0.2">
      <c r="A46" s="35">
        <f t="shared" si="2"/>
        <v>34</v>
      </c>
      <c r="B46" s="36" t="s">
        <v>33</v>
      </c>
      <c r="C46" s="37">
        <f>SUM(C13:C45)</f>
        <v>12547</v>
      </c>
      <c r="D46" s="38">
        <f>E46/C46</f>
        <v>1</v>
      </c>
      <c r="E46" s="37">
        <f>SUM(E13:E45)</f>
        <v>12547</v>
      </c>
      <c r="F46" s="37">
        <f>SUM(F13:F45)</f>
        <v>47691.693389542816</v>
      </c>
      <c r="H46" s="121"/>
      <c r="I46" s="121"/>
      <c r="J46" s="121"/>
      <c r="K46" s="37">
        <f>SUM(K13:K45)</f>
        <v>8931.0099999999984</v>
      </c>
      <c r="L46" s="37">
        <f>SUM(L13:L45)</f>
        <v>8931.0099999999984</v>
      </c>
      <c r="M46" s="37">
        <f ca="1">IFERROR((N46)/F46*10,0)</f>
        <v>2.0515504988774929</v>
      </c>
      <c r="N46" s="37">
        <f ca="1">SUM(N13:N45)</f>
        <v>9784.1917365628979</v>
      </c>
      <c r="O46" s="37">
        <f>SUM(O13:O45)</f>
        <v>0</v>
      </c>
      <c r="P46" s="37"/>
      <c r="Q46" s="37">
        <f ca="1">L46+N46+P46</f>
        <v>18715.201736562896</v>
      </c>
      <c r="R46" s="37">
        <f t="shared" ca="1" si="3"/>
        <v>3.9242057487240558</v>
      </c>
    </row>
    <row r="47" spans="1:18" ht="15" x14ac:dyDescent="0.25">
      <c r="A47" s="122">
        <f t="shared" si="2"/>
        <v>35</v>
      </c>
      <c r="B47" s="28" t="s">
        <v>34</v>
      </c>
      <c r="C47" s="29">
        <v>2100</v>
      </c>
      <c r="D47" s="30">
        <v>0.31778200000000001</v>
      </c>
      <c r="E47" s="29">
        <f t="shared" si="0"/>
        <v>667.34220000000005</v>
      </c>
      <c r="F47" s="125">
        <v>4571.507619504001</v>
      </c>
      <c r="H47" s="121"/>
      <c r="I47" s="121"/>
      <c r="J47" s="121"/>
      <c r="K47" s="123">
        <v>305.7482</v>
      </c>
      <c r="L47" s="87">
        <f t="shared" ref="L47:L64" si="7">K47</f>
        <v>305.7482</v>
      </c>
      <c r="M47" s="123">
        <v>1.2415575938669379</v>
      </c>
      <c r="N47" s="93">
        <f>F47*M47/10</f>
        <v>567.57900004157602</v>
      </c>
      <c r="O47" s="123">
        <v>37.842200000000005</v>
      </c>
      <c r="P47" s="29"/>
      <c r="Q47" s="32">
        <f>L47+N47+O47</f>
        <v>911.16940004157607</v>
      </c>
      <c r="R47" s="33">
        <f t="shared" si="3"/>
        <v>1.9931485975307988</v>
      </c>
    </row>
    <row r="48" spans="1:18" ht="15" x14ac:dyDescent="0.25">
      <c r="A48" s="122">
        <f t="shared" si="2"/>
        <v>36</v>
      </c>
      <c r="B48" s="28" t="s">
        <v>35</v>
      </c>
      <c r="C48" s="29">
        <v>500</v>
      </c>
      <c r="D48" s="30">
        <v>0.28230699999999997</v>
      </c>
      <c r="E48" s="29">
        <f t="shared" si="0"/>
        <v>141.15349999999998</v>
      </c>
      <c r="F48" s="125">
        <v>966.94664411999986</v>
      </c>
      <c r="H48" s="121"/>
      <c r="I48" s="121"/>
      <c r="J48" s="121"/>
      <c r="K48" s="123">
        <v>134.51320000000001</v>
      </c>
      <c r="L48" s="87">
        <f t="shared" si="7"/>
        <v>134.51320000000001</v>
      </c>
      <c r="M48" s="123">
        <v>1.2206126406951179</v>
      </c>
      <c r="N48" s="93">
        <f t="shared" ref="N48:N67" si="8">F48*M48/10</f>
        <v>118.02672966905955</v>
      </c>
      <c r="O48" s="123">
        <v>9.7644000000000002</v>
      </c>
      <c r="P48" s="29"/>
      <c r="Q48" s="32">
        <f t="shared" ref="Q48:Q88" si="9">L48+N48+O48</f>
        <v>262.3043296690596</v>
      </c>
      <c r="R48" s="33">
        <f t="shared" si="3"/>
        <v>2.7127073790899585</v>
      </c>
    </row>
    <row r="49" spans="1:18" ht="15" x14ac:dyDescent="0.25">
      <c r="A49" s="122">
        <f t="shared" si="2"/>
        <v>37</v>
      </c>
      <c r="B49" s="28" t="s">
        <v>36</v>
      </c>
      <c r="C49" s="29">
        <v>1260</v>
      </c>
      <c r="D49" s="30">
        <v>0.36585600000000001</v>
      </c>
      <c r="E49" s="29">
        <f t="shared" si="0"/>
        <v>460.97856000000002</v>
      </c>
      <c r="F49" s="125">
        <v>3157.8506491392004</v>
      </c>
      <c r="H49" s="121"/>
      <c r="I49" s="121"/>
      <c r="J49" s="121"/>
      <c r="K49" s="123">
        <v>258.00020000000001</v>
      </c>
      <c r="L49" s="87">
        <f t="shared" si="7"/>
        <v>258.00020000000001</v>
      </c>
      <c r="M49" s="123">
        <v>1.5002313858799576</v>
      </c>
      <c r="N49" s="93">
        <f t="shared" si="8"/>
        <v>473.75066557600269</v>
      </c>
      <c r="O49" s="123">
        <v>25.688200000000002</v>
      </c>
      <c r="P49" s="29"/>
      <c r="Q49" s="32">
        <f t="shared" si="9"/>
        <v>757.4390655760028</v>
      </c>
      <c r="R49" s="33">
        <f t="shared" si="3"/>
        <v>2.3985905279670949</v>
      </c>
    </row>
    <row r="50" spans="1:18" ht="15" x14ac:dyDescent="0.25">
      <c r="A50" s="122">
        <f t="shared" si="2"/>
        <v>38</v>
      </c>
      <c r="B50" s="28" t="s">
        <v>37</v>
      </c>
      <c r="C50" s="29">
        <v>1000</v>
      </c>
      <c r="D50" s="30">
        <v>0.35783500000000001</v>
      </c>
      <c r="E50" s="29">
        <f t="shared" si="0"/>
        <v>357.83500000000004</v>
      </c>
      <c r="F50" s="125">
        <v>2451.2842572</v>
      </c>
      <c r="H50" s="121"/>
      <c r="I50" s="121"/>
      <c r="J50" s="121"/>
      <c r="K50" s="123">
        <v>170.7</v>
      </c>
      <c r="L50" s="87">
        <f t="shared" si="7"/>
        <v>170.7</v>
      </c>
      <c r="M50" s="123">
        <v>1.4033512354765532</v>
      </c>
      <c r="N50" s="93">
        <f t="shared" si="8"/>
        <v>344.0012790845845</v>
      </c>
      <c r="O50" s="123">
        <v>19.549400000000002</v>
      </c>
      <c r="P50" s="29"/>
      <c r="Q50" s="32">
        <f t="shared" si="9"/>
        <v>534.25067908458448</v>
      </c>
      <c r="R50" s="33">
        <f t="shared" si="3"/>
        <v>2.1794725663307482</v>
      </c>
    </row>
    <row r="51" spans="1:18" ht="15" x14ac:dyDescent="0.25">
      <c r="A51" s="122">
        <f t="shared" si="2"/>
        <v>39</v>
      </c>
      <c r="B51" s="28" t="s">
        <v>38</v>
      </c>
      <c r="C51" s="29">
        <v>1000</v>
      </c>
      <c r="D51" s="30">
        <v>0.29649900000000001</v>
      </c>
      <c r="E51" s="29">
        <f t="shared" si="0"/>
        <v>296.49900000000002</v>
      </c>
      <c r="F51" s="125">
        <v>2031.1130296800002</v>
      </c>
      <c r="H51" s="121"/>
      <c r="I51" s="121"/>
      <c r="J51" s="121"/>
      <c r="K51" s="123">
        <v>219.3614</v>
      </c>
      <c r="L51" s="87">
        <f t="shared" si="7"/>
        <v>219.3614</v>
      </c>
      <c r="M51" s="123">
        <v>1.4072185761272489</v>
      </c>
      <c r="N51" s="93">
        <f t="shared" si="8"/>
        <v>285.82199855797927</v>
      </c>
      <c r="O51" s="123">
        <v>20.208600000000001</v>
      </c>
      <c r="P51" s="29"/>
      <c r="Q51" s="32">
        <f t="shared" si="9"/>
        <v>525.39199855797926</v>
      </c>
      <c r="R51" s="33">
        <f t="shared" si="3"/>
        <v>2.5867196501651817</v>
      </c>
    </row>
    <row r="52" spans="1:18" ht="15" x14ac:dyDescent="0.25">
      <c r="A52" s="122">
        <f t="shared" si="2"/>
        <v>40</v>
      </c>
      <c r="B52" s="28" t="s">
        <v>39</v>
      </c>
      <c r="C52" s="29">
        <v>1000</v>
      </c>
      <c r="D52" s="30">
        <v>0.351576</v>
      </c>
      <c r="E52" s="29">
        <f t="shared" si="0"/>
        <v>351.57600000000002</v>
      </c>
      <c r="F52" s="125">
        <v>2408.4081043200003</v>
      </c>
      <c r="H52" s="121"/>
      <c r="I52" s="121"/>
      <c r="J52" s="121"/>
      <c r="K52" s="123">
        <v>353.99700000000001</v>
      </c>
      <c r="L52" s="87">
        <f t="shared" si="7"/>
        <v>353.99700000000001</v>
      </c>
      <c r="M52" s="123">
        <v>1.4067320363247666</v>
      </c>
      <c r="N52" s="93">
        <f t="shared" si="8"/>
        <v>338.79848368911451</v>
      </c>
      <c r="O52" s="123">
        <v>88.394599999999997</v>
      </c>
      <c r="P52" s="29"/>
      <c r="Q52" s="32">
        <f t="shared" si="9"/>
        <v>781.19008368911443</v>
      </c>
      <c r="R52" s="33">
        <f t="shared" si="3"/>
        <v>3.2435951460546959</v>
      </c>
    </row>
    <row r="53" spans="1:18" ht="15" x14ac:dyDescent="0.25">
      <c r="A53" s="122">
        <f t="shared" si="2"/>
        <v>41</v>
      </c>
      <c r="B53" s="28" t="s">
        <v>40</v>
      </c>
      <c r="C53" s="29">
        <v>500</v>
      </c>
      <c r="D53" s="30">
        <v>0.351576</v>
      </c>
      <c r="E53" s="29">
        <f t="shared" si="0"/>
        <v>175.78800000000001</v>
      </c>
      <c r="F53" s="125">
        <v>1204.2040521600002</v>
      </c>
      <c r="H53" s="121"/>
      <c r="I53" s="121"/>
      <c r="J53" s="121"/>
      <c r="K53" s="123">
        <v>200.11019999999999</v>
      </c>
      <c r="L53" s="87">
        <f t="shared" si="7"/>
        <v>200.11019999999999</v>
      </c>
      <c r="M53" s="123">
        <v>1.4181073913954663</v>
      </c>
      <c r="N53" s="93">
        <f t="shared" si="8"/>
        <v>170.76906671164679</v>
      </c>
      <c r="O53" s="123">
        <v>0.35020000000000001</v>
      </c>
      <c r="P53" s="29"/>
      <c r="Q53" s="32">
        <f t="shared" si="9"/>
        <v>371.22946671164675</v>
      </c>
      <c r="R53" s="33">
        <f t="shared" si="3"/>
        <v>3.0827787536984825</v>
      </c>
    </row>
    <row r="54" spans="1:18" ht="15" x14ac:dyDescent="0.25">
      <c r="A54" s="122">
        <f t="shared" si="2"/>
        <v>42</v>
      </c>
      <c r="B54" s="28" t="s">
        <v>112</v>
      </c>
      <c r="C54" s="29">
        <v>656.2</v>
      </c>
      <c r="D54" s="30">
        <v>0.31136999999999998</v>
      </c>
      <c r="E54" s="29">
        <f t="shared" si="0"/>
        <v>204.32099400000001</v>
      </c>
      <c r="F54" s="125">
        <v>823.33187742240034</v>
      </c>
      <c r="H54" s="121"/>
      <c r="I54" s="121"/>
      <c r="J54" s="121"/>
      <c r="K54" s="123">
        <v>125.2306</v>
      </c>
      <c r="L54" s="87">
        <f t="shared" si="7"/>
        <v>125.2306</v>
      </c>
      <c r="M54" s="123">
        <v>2.2805593658115737</v>
      </c>
      <c r="N54" s="93">
        <f t="shared" si="8"/>
        <v>187.76572242268816</v>
      </c>
      <c r="O54" s="123">
        <v>6.18</v>
      </c>
      <c r="P54" s="29"/>
      <c r="Q54" s="32">
        <f t="shared" si="9"/>
        <v>319.17632242268814</v>
      </c>
      <c r="R54" s="33">
        <f t="shared" si="3"/>
        <v>3.8766423501289826</v>
      </c>
    </row>
    <row r="55" spans="1:18" ht="15" x14ac:dyDescent="0.25">
      <c r="A55" s="122">
        <f t="shared" si="2"/>
        <v>43</v>
      </c>
      <c r="B55" s="28" t="s">
        <v>113</v>
      </c>
      <c r="C55" s="29">
        <v>657.39</v>
      </c>
      <c r="D55" s="30">
        <v>0.30480299999999999</v>
      </c>
      <c r="E55" s="29">
        <f t="shared" si="0"/>
        <v>200.37444417</v>
      </c>
      <c r="F55" s="125">
        <v>807.42886022743198</v>
      </c>
      <c r="H55" s="121"/>
      <c r="I55" s="121"/>
      <c r="J55" s="121"/>
      <c r="K55" s="123">
        <v>152.85939999999999</v>
      </c>
      <c r="L55" s="87">
        <f t="shared" si="7"/>
        <v>152.85939999999999</v>
      </c>
      <c r="M55" s="123">
        <v>2.1465299597240666</v>
      </c>
      <c r="N55" s="93">
        <f t="shared" si="8"/>
        <v>173.31702388240384</v>
      </c>
      <c r="O55" s="123">
        <v>6.18</v>
      </c>
      <c r="P55" s="29"/>
      <c r="Q55" s="32">
        <f t="shared" si="9"/>
        <v>332.35642388240382</v>
      </c>
      <c r="R55" s="33">
        <f t="shared" si="3"/>
        <v>4.1162316614343899</v>
      </c>
    </row>
    <row r="56" spans="1:18" ht="15" x14ac:dyDescent="0.25">
      <c r="A56" s="122">
        <f t="shared" si="2"/>
        <v>44</v>
      </c>
      <c r="B56" s="28" t="s">
        <v>41</v>
      </c>
      <c r="C56" s="29">
        <v>1500</v>
      </c>
      <c r="D56" s="30">
        <v>9.8699999999999996E-2</v>
      </c>
      <c r="E56" s="29">
        <f t="shared" si="0"/>
        <v>148.04999999999998</v>
      </c>
      <c r="F56" s="125">
        <v>841.91652719999979</v>
      </c>
      <c r="H56" s="121"/>
      <c r="I56" s="121"/>
      <c r="J56" s="121"/>
      <c r="K56" s="123">
        <v>114.6862</v>
      </c>
      <c r="L56" s="87">
        <f t="shared" si="7"/>
        <v>114.6862</v>
      </c>
      <c r="M56" s="123">
        <v>2.36982124059741</v>
      </c>
      <c r="N56" s="93">
        <f t="shared" si="8"/>
        <v>199.51916689685666</v>
      </c>
      <c r="O56" s="123">
        <v>6.18</v>
      </c>
      <c r="P56" s="29"/>
      <c r="Q56" s="32">
        <f t="shared" si="9"/>
        <v>320.38536689685668</v>
      </c>
      <c r="R56" s="33">
        <f t="shared" si="3"/>
        <v>3.8054291197059276</v>
      </c>
    </row>
    <row r="57" spans="1:18" ht="15" x14ac:dyDescent="0.25">
      <c r="A57" s="122">
        <f t="shared" si="2"/>
        <v>45</v>
      </c>
      <c r="B57" s="28" t="s">
        <v>42</v>
      </c>
      <c r="C57" s="29">
        <v>1000</v>
      </c>
      <c r="D57" s="30">
        <v>0.29466599999999998</v>
      </c>
      <c r="E57" s="29">
        <f t="shared" si="0"/>
        <v>294.666</v>
      </c>
      <c r="F57" s="125">
        <v>2018.5563931199999</v>
      </c>
      <c r="H57" s="121"/>
      <c r="I57" s="121"/>
      <c r="J57" s="121"/>
      <c r="K57" s="123">
        <v>258.70240000000001</v>
      </c>
      <c r="L57" s="87">
        <f t="shared" si="7"/>
        <v>258.70240000000001</v>
      </c>
      <c r="M57" s="123">
        <v>1.2391045299318075</v>
      </c>
      <c r="N57" s="93">
        <f t="shared" si="8"/>
        <v>250.12023706378022</v>
      </c>
      <c r="O57" s="123">
        <v>6.18</v>
      </c>
      <c r="P57" s="29"/>
      <c r="Q57" s="32">
        <f t="shared" si="9"/>
        <v>515.00263706378018</v>
      </c>
      <c r="R57" s="33">
        <f t="shared" si="3"/>
        <v>2.5513413388850719</v>
      </c>
    </row>
    <row r="58" spans="1:18" s="118" customFormat="1" ht="15" x14ac:dyDescent="0.25">
      <c r="A58" s="122">
        <f t="shared" si="2"/>
        <v>46</v>
      </c>
      <c r="B58" s="28" t="s">
        <v>43</v>
      </c>
      <c r="C58" s="29">
        <v>1980</v>
      </c>
      <c r="D58" s="30">
        <v>0.31136999999999998</v>
      </c>
      <c r="E58" s="29">
        <f t="shared" si="0"/>
        <v>616.51259999999991</v>
      </c>
      <c r="F58" s="125">
        <v>4223.3085940319997</v>
      </c>
      <c r="G58" s="114"/>
      <c r="H58" s="121"/>
      <c r="I58" s="121"/>
      <c r="J58" s="121"/>
      <c r="K58" s="123">
        <v>571.96180000000004</v>
      </c>
      <c r="L58" s="93">
        <f t="shared" si="7"/>
        <v>571.96180000000004</v>
      </c>
      <c r="M58" s="123">
        <v>1.2059332097979103</v>
      </c>
      <c r="N58" s="93">
        <f t="shared" si="8"/>
        <v>509.3028088768109</v>
      </c>
      <c r="O58" s="123">
        <v>24.565500000000004</v>
      </c>
      <c r="P58" s="29"/>
      <c r="Q58" s="32">
        <f t="shared" si="9"/>
        <v>1105.830108876811</v>
      </c>
      <c r="R58" s="33">
        <f t="shared" si="3"/>
        <v>2.6183976004961389</v>
      </c>
    </row>
    <row r="59" spans="1:18" ht="15" x14ac:dyDescent="0.25">
      <c r="A59" s="122">
        <f t="shared" si="2"/>
        <v>47</v>
      </c>
      <c r="B59" s="28" t="s">
        <v>44</v>
      </c>
      <c r="C59" s="29">
        <v>920</v>
      </c>
      <c r="D59" s="30">
        <v>0.42401</v>
      </c>
      <c r="E59" s="29">
        <f t="shared" si="0"/>
        <v>390.08920000000001</v>
      </c>
      <c r="F59" s="29"/>
      <c r="H59" s="121"/>
      <c r="I59" s="121"/>
      <c r="J59" s="121"/>
      <c r="K59" s="123">
        <v>568.61180000000002</v>
      </c>
      <c r="L59" s="87">
        <f t="shared" si="7"/>
        <v>568.61180000000002</v>
      </c>
      <c r="M59" s="34">
        <f ca="1">IFERROR((N59)/F59*10,0)</f>
        <v>0</v>
      </c>
      <c r="N59" s="93">
        <f t="shared" ca="1" si="8"/>
        <v>0</v>
      </c>
      <c r="O59" s="123">
        <v>8.4047999999999998</v>
      </c>
      <c r="P59" s="29"/>
      <c r="Q59" s="32">
        <f t="shared" ca="1" si="9"/>
        <v>577.01660000000004</v>
      </c>
      <c r="R59" s="33"/>
    </row>
    <row r="60" spans="1:18" ht="15" x14ac:dyDescent="0.25">
      <c r="A60" s="122">
        <f t="shared" si="2"/>
        <v>48</v>
      </c>
      <c r="B60" s="28" t="s">
        <v>45</v>
      </c>
      <c r="C60" s="29">
        <v>660</v>
      </c>
      <c r="D60" s="30">
        <v>0.43401000000000001</v>
      </c>
      <c r="E60" s="29">
        <f t="shared" si="0"/>
        <v>286.44659999999999</v>
      </c>
      <c r="F60" s="29">
        <v>317.18575753919998</v>
      </c>
      <c r="H60" s="121"/>
      <c r="I60" s="121"/>
      <c r="J60" s="121"/>
      <c r="K60" s="123">
        <v>158.1688</v>
      </c>
      <c r="L60" s="87">
        <f t="shared" si="7"/>
        <v>158.1688</v>
      </c>
      <c r="M60" s="123">
        <v>2.6007994903157421</v>
      </c>
      <c r="N60" s="93">
        <f t="shared" si="8"/>
        <v>82.493655654336379</v>
      </c>
      <c r="O60" s="123">
        <v>8.4047999999999998</v>
      </c>
      <c r="P60" s="29"/>
      <c r="Q60" s="32">
        <f t="shared" si="9"/>
        <v>249.06725565433638</v>
      </c>
      <c r="R60" s="33">
        <f t="shared" si="3"/>
        <v>7.852409817725027</v>
      </c>
    </row>
    <row r="61" spans="1:18" ht="15" x14ac:dyDescent="0.2">
      <c r="A61" s="122">
        <f t="shared" si="2"/>
        <v>49</v>
      </c>
      <c r="B61" s="28" t="s">
        <v>114</v>
      </c>
      <c r="C61" s="29">
        <v>0</v>
      </c>
      <c r="D61" s="30">
        <v>0</v>
      </c>
      <c r="E61" s="29">
        <f t="shared" si="0"/>
        <v>0</v>
      </c>
      <c r="F61" s="29">
        <v>0</v>
      </c>
      <c r="H61" s="121"/>
      <c r="I61" s="121"/>
      <c r="J61" s="121"/>
      <c r="K61" s="121"/>
      <c r="L61" s="87">
        <f t="shared" si="7"/>
        <v>0</v>
      </c>
      <c r="M61" s="34">
        <f ca="1">IFERROR((N61)/F61*10,0)</f>
        <v>0</v>
      </c>
      <c r="N61" s="93">
        <f t="shared" ca="1" si="8"/>
        <v>0</v>
      </c>
      <c r="O61" s="121"/>
      <c r="P61" s="29"/>
      <c r="Q61" s="32">
        <f t="shared" ca="1" si="9"/>
        <v>0</v>
      </c>
      <c r="R61" s="33"/>
    </row>
    <row r="62" spans="1:18" ht="15" x14ac:dyDescent="0.25">
      <c r="A62" s="122">
        <f t="shared" si="2"/>
        <v>50</v>
      </c>
      <c r="B62" s="28" t="s">
        <v>115</v>
      </c>
      <c r="C62" s="29">
        <v>660</v>
      </c>
      <c r="D62" s="30">
        <v>0.51889393939393946</v>
      </c>
      <c r="E62" s="29">
        <f t="shared" si="0"/>
        <v>342.47</v>
      </c>
      <c r="F62" s="29"/>
      <c r="H62" s="121"/>
      <c r="I62" s="121"/>
      <c r="J62" s="121"/>
      <c r="K62" s="123">
        <f>10.93347792+591.61</f>
        <v>602.54347791999999</v>
      </c>
      <c r="L62" s="87">
        <f t="shared" si="7"/>
        <v>602.54347791999999</v>
      </c>
      <c r="M62" s="34">
        <f ca="1">IFERROR((N62)/F62*10,0)</f>
        <v>0</v>
      </c>
      <c r="N62" s="93">
        <f t="shared" ca="1" si="8"/>
        <v>0</v>
      </c>
      <c r="O62" s="121"/>
      <c r="P62" s="29"/>
      <c r="Q62" s="32">
        <f t="shared" ca="1" si="9"/>
        <v>602.54347791999999</v>
      </c>
      <c r="R62" s="33"/>
    </row>
    <row r="63" spans="1:18" ht="15" x14ac:dyDescent="0.2">
      <c r="A63" s="122">
        <f t="shared" si="2"/>
        <v>51</v>
      </c>
      <c r="B63" s="28" t="s">
        <v>46</v>
      </c>
      <c r="C63" s="29">
        <v>50</v>
      </c>
      <c r="D63" s="30">
        <v>1</v>
      </c>
      <c r="E63" s="29">
        <f t="shared" si="0"/>
        <v>50</v>
      </c>
      <c r="F63" s="29">
        <v>0</v>
      </c>
      <c r="H63" s="121"/>
      <c r="I63" s="121"/>
      <c r="J63" s="121"/>
      <c r="K63" s="121"/>
      <c r="L63" s="87">
        <f t="shared" si="7"/>
        <v>0</v>
      </c>
      <c r="M63" s="34">
        <f ca="1">IFERROR((N63)/F63*10,0)</f>
        <v>0</v>
      </c>
      <c r="N63" s="93">
        <f t="shared" ca="1" si="8"/>
        <v>0</v>
      </c>
      <c r="O63" s="121"/>
      <c r="P63" s="29"/>
      <c r="Q63" s="32">
        <f t="shared" ca="1" si="9"/>
        <v>0</v>
      </c>
      <c r="R63" s="33"/>
    </row>
    <row r="64" spans="1:18" ht="15" x14ac:dyDescent="0.25">
      <c r="A64" s="122">
        <f t="shared" si="2"/>
        <v>52</v>
      </c>
      <c r="B64" s="28" t="s">
        <v>47</v>
      </c>
      <c r="C64" s="29">
        <v>228</v>
      </c>
      <c r="D64" s="30">
        <v>1</v>
      </c>
      <c r="E64" s="29">
        <f t="shared" si="0"/>
        <v>228</v>
      </c>
      <c r="F64" s="125">
        <v>113.54640000000002</v>
      </c>
      <c r="H64" s="121"/>
      <c r="I64" s="121"/>
      <c r="J64" s="121"/>
      <c r="K64" s="123">
        <v>18.053999999999998</v>
      </c>
      <c r="L64" s="87">
        <f t="shared" si="7"/>
        <v>18.053999999999998</v>
      </c>
      <c r="M64" s="123">
        <v>1.32</v>
      </c>
      <c r="N64" s="93">
        <f t="shared" si="8"/>
        <v>14.988124800000003</v>
      </c>
      <c r="O64" s="121"/>
      <c r="P64" s="29"/>
      <c r="Q64" s="32">
        <f t="shared" si="9"/>
        <v>33.042124800000003</v>
      </c>
      <c r="R64" s="33"/>
    </row>
    <row r="65" spans="1:18" ht="15" x14ac:dyDescent="0.2">
      <c r="A65" s="122">
        <f t="shared" si="2"/>
        <v>53</v>
      </c>
      <c r="B65" s="28" t="s">
        <v>116</v>
      </c>
      <c r="C65" s="29">
        <v>0</v>
      </c>
      <c r="D65" s="30">
        <v>0</v>
      </c>
      <c r="E65" s="29">
        <f t="shared" si="0"/>
        <v>0</v>
      </c>
      <c r="F65" s="29">
        <v>0</v>
      </c>
      <c r="H65" s="121"/>
      <c r="I65" s="121"/>
      <c r="J65" s="121"/>
      <c r="K65" s="121"/>
      <c r="L65" s="29">
        <v>0</v>
      </c>
      <c r="M65" s="34">
        <f ca="1">IFERROR((N65)/F65*10,0)</f>
        <v>0</v>
      </c>
      <c r="N65" s="93">
        <f t="shared" ca="1" si="8"/>
        <v>0</v>
      </c>
      <c r="O65" s="121"/>
      <c r="P65" s="29"/>
      <c r="Q65" s="32">
        <f t="shared" ca="1" si="9"/>
        <v>0</v>
      </c>
      <c r="R65" s="33"/>
    </row>
    <row r="66" spans="1:18" ht="15" x14ac:dyDescent="0.2">
      <c r="A66" s="122">
        <f t="shared" si="2"/>
        <v>54</v>
      </c>
      <c r="B66" s="28" t="s">
        <v>116</v>
      </c>
      <c r="C66" s="29">
        <v>0</v>
      </c>
      <c r="D66" s="30">
        <v>0</v>
      </c>
      <c r="E66" s="29">
        <f t="shared" si="0"/>
        <v>0</v>
      </c>
      <c r="F66" s="29">
        <v>0</v>
      </c>
      <c r="H66" s="121"/>
      <c r="I66" s="121"/>
      <c r="J66" s="121"/>
      <c r="K66" s="121"/>
      <c r="L66" s="29">
        <v>0</v>
      </c>
      <c r="M66" s="34">
        <f ca="1">IFERROR((N66)/F66*10,0)</f>
        <v>0</v>
      </c>
      <c r="N66" s="93">
        <f t="shared" ca="1" si="8"/>
        <v>0</v>
      </c>
      <c r="O66" s="121"/>
      <c r="P66" s="29"/>
      <c r="Q66" s="32">
        <f t="shared" ca="1" si="9"/>
        <v>0</v>
      </c>
      <c r="R66" s="33"/>
    </row>
    <row r="67" spans="1:18" ht="15" x14ac:dyDescent="0.2">
      <c r="A67" s="122">
        <f t="shared" si="2"/>
        <v>55</v>
      </c>
      <c r="B67" s="28" t="s">
        <v>117</v>
      </c>
      <c r="C67" s="29">
        <v>0</v>
      </c>
      <c r="D67" s="30">
        <v>0</v>
      </c>
      <c r="E67" s="29">
        <f t="shared" si="0"/>
        <v>0</v>
      </c>
      <c r="F67" s="29">
        <v>0</v>
      </c>
      <c r="H67" s="121"/>
      <c r="I67" s="121"/>
      <c r="J67" s="121"/>
      <c r="K67" s="121"/>
      <c r="L67" s="29">
        <v>0</v>
      </c>
      <c r="M67" s="34">
        <f ca="1">IFERROR((N67)/F67*10,0)</f>
        <v>0</v>
      </c>
      <c r="N67" s="93">
        <f t="shared" ca="1" si="8"/>
        <v>0</v>
      </c>
      <c r="O67" s="121"/>
      <c r="P67" s="29"/>
      <c r="Q67" s="32">
        <f t="shared" ca="1" si="9"/>
        <v>0</v>
      </c>
      <c r="R67" s="33"/>
    </row>
    <row r="68" spans="1:18" ht="15" x14ac:dyDescent="0.2">
      <c r="A68" s="35">
        <f>A67+1</f>
        <v>56</v>
      </c>
      <c r="B68" s="36" t="s">
        <v>48</v>
      </c>
      <c r="C68" s="37">
        <f>SUM(C47:C67)</f>
        <v>15671.59</v>
      </c>
      <c r="D68" s="38">
        <f>E68/C68</f>
        <v>0.33258285203798726</v>
      </c>
      <c r="E68" s="37">
        <f>SUM(E47:E67)</f>
        <v>5212.1020981700012</v>
      </c>
      <c r="F68" s="37">
        <f>SUM(F47:F67)</f>
        <v>25936.58876566423</v>
      </c>
      <c r="H68" s="121"/>
      <c r="I68" s="121"/>
      <c r="J68" s="121"/>
      <c r="K68" s="37">
        <f>SUM(K47:K67)</f>
        <v>4213.2486779200008</v>
      </c>
      <c r="L68" s="37">
        <f>SUM(L47:L67)</f>
        <v>4213.2486779200008</v>
      </c>
      <c r="M68" s="37">
        <f ca="1">IFERROR((N68)/F68*10,0)</f>
        <v>1.4328229500428935</v>
      </c>
      <c r="N68" s="37">
        <f ca="1">SUM(N47:N67)</f>
        <v>3716.2539629268394</v>
      </c>
      <c r="O68" s="37">
        <f>SUM(O47:O67)</f>
        <v>267.8927000000001</v>
      </c>
      <c r="P68" s="37"/>
      <c r="Q68" s="37">
        <f ca="1">SUM(Q47:Q67)</f>
        <v>8197.3953408468406</v>
      </c>
      <c r="R68" s="37">
        <f t="shared" ca="1" si="3"/>
        <v>3.1605526134951263</v>
      </c>
    </row>
    <row r="69" spans="1:18" ht="15" x14ac:dyDescent="0.25">
      <c r="A69" s="122">
        <f t="shared" si="2"/>
        <v>57</v>
      </c>
      <c r="B69" s="28" t="s">
        <v>118</v>
      </c>
      <c r="C69" s="29">
        <v>440</v>
      </c>
      <c r="D69" s="30">
        <v>0.34813</v>
      </c>
      <c r="E69" s="29">
        <f t="shared" si="0"/>
        <v>153.1772</v>
      </c>
      <c r="F69" s="125">
        <v>1094.9351339519994</v>
      </c>
      <c r="H69" s="121"/>
      <c r="I69" s="121"/>
      <c r="J69" s="121"/>
      <c r="K69" s="121"/>
      <c r="L69" s="29">
        <v>0</v>
      </c>
      <c r="M69" s="123">
        <v>2.4944664862131845</v>
      </c>
      <c r="N69" s="93">
        <f>F69*M69/10</f>
        <v>273.12789962206068</v>
      </c>
      <c r="O69" s="121"/>
      <c r="P69" s="29"/>
      <c r="Q69" s="32">
        <f t="shared" si="9"/>
        <v>273.12789962206068</v>
      </c>
      <c r="R69" s="33">
        <f t="shared" si="3"/>
        <v>2.4944664862131849</v>
      </c>
    </row>
    <row r="70" spans="1:18" ht="15" x14ac:dyDescent="0.25">
      <c r="A70" s="122">
        <f t="shared" si="2"/>
        <v>58</v>
      </c>
      <c r="B70" s="28" t="s">
        <v>51</v>
      </c>
      <c r="C70" s="29">
        <v>320</v>
      </c>
      <c r="D70" s="30">
        <v>0.5</v>
      </c>
      <c r="E70" s="29">
        <f t="shared" si="0"/>
        <v>160</v>
      </c>
      <c r="F70" s="125">
        <v>1143.7055999999998</v>
      </c>
      <c r="H70" s="121"/>
      <c r="I70" s="121"/>
      <c r="J70" s="121"/>
      <c r="K70" s="121"/>
      <c r="L70" s="29">
        <v>0</v>
      </c>
      <c r="M70" s="123">
        <v>1.1286450000000001</v>
      </c>
      <c r="N70" s="93">
        <f>F70*M70/10</f>
        <v>129.08376069119998</v>
      </c>
      <c r="O70" s="121"/>
      <c r="P70" s="29"/>
      <c r="Q70" s="32">
        <f t="shared" si="9"/>
        <v>129.08376069119998</v>
      </c>
      <c r="R70" s="33">
        <f t="shared" si="3"/>
        <v>1.1286450000000001</v>
      </c>
    </row>
    <row r="71" spans="1:18" ht="15" x14ac:dyDescent="0.25">
      <c r="A71" s="122">
        <f t="shared" si="2"/>
        <v>59</v>
      </c>
      <c r="B71" s="28" t="s">
        <v>52</v>
      </c>
      <c r="C71" s="29">
        <v>1080</v>
      </c>
      <c r="D71" s="30">
        <v>0.41860000000000003</v>
      </c>
      <c r="E71" s="29">
        <f t="shared" si="0"/>
        <v>452.08800000000002</v>
      </c>
      <c r="F71" s="125">
        <v>3231.5973580799996</v>
      </c>
      <c r="H71" s="121"/>
      <c r="I71" s="121"/>
      <c r="J71" s="121"/>
      <c r="K71" s="121"/>
      <c r="L71" s="29">
        <v>0</v>
      </c>
      <c r="M71" s="123">
        <v>3.0888900000000001</v>
      </c>
      <c r="N71" s="93">
        <f>F71*M71/10</f>
        <v>998.20487633997311</v>
      </c>
      <c r="O71" s="121"/>
      <c r="P71" s="29"/>
      <c r="Q71" s="32">
        <f t="shared" si="9"/>
        <v>998.20487633997311</v>
      </c>
      <c r="R71" s="33">
        <f t="shared" si="3"/>
        <v>3.0888900000000001</v>
      </c>
    </row>
    <row r="72" spans="1:18" ht="15" x14ac:dyDescent="0.2">
      <c r="A72" s="35">
        <f t="shared" si="2"/>
        <v>60</v>
      </c>
      <c r="B72" s="36" t="s">
        <v>53</v>
      </c>
      <c r="C72" s="37">
        <f>SUM(C69:C71)</f>
        <v>1840</v>
      </c>
      <c r="D72" s="38">
        <f>E72/C72</f>
        <v>0.41590500000000002</v>
      </c>
      <c r="E72" s="37">
        <f>SUM(E69:E71)</f>
        <v>765.26520000000005</v>
      </c>
      <c r="F72" s="37">
        <f>SUM(F69:F71)</f>
        <v>5470.2380920319993</v>
      </c>
      <c r="H72" s="121"/>
      <c r="I72" s="121"/>
      <c r="J72" s="121"/>
      <c r="K72" s="37">
        <f>SUM(K69:K71)</f>
        <v>0</v>
      </c>
      <c r="L72" s="37">
        <f>SUM(L69:L71)</f>
        <v>0</v>
      </c>
      <c r="M72" s="37">
        <f>IFERROR((N72)/F72*10,0)</f>
        <v>2.5600650521831838</v>
      </c>
      <c r="N72" s="37">
        <f>SUM(N69:N71)</f>
        <v>1400.4165366532338</v>
      </c>
      <c r="O72" s="37">
        <f>SUM(O69:O71)</f>
        <v>0</v>
      </c>
      <c r="P72" s="37"/>
      <c r="Q72" s="37">
        <f>L72+N72+P72</f>
        <v>1400.4165366532338</v>
      </c>
      <c r="R72" s="37">
        <f t="shared" si="3"/>
        <v>2.5600650521831838</v>
      </c>
    </row>
    <row r="73" spans="1:18" ht="15" x14ac:dyDescent="0.25">
      <c r="A73" s="122">
        <f>A72+1</f>
        <v>61</v>
      </c>
      <c r="B73" s="28" t="s">
        <v>54</v>
      </c>
      <c r="C73" s="29">
        <v>1450</v>
      </c>
      <c r="D73" s="30">
        <v>0.27</v>
      </c>
      <c r="E73" s="29">
        <f>C73*D73</f>
        <v>391.5</v>
      </c>
      <c r="F73" s="125">
        <v>1209.9417120000001</v>
      </c>
      <c r="H73" s="121"/>
      <c r="I73" s="121"/>
      <c r="J73" s="121"/>
      <c r="K73" s="121"/>
      <c r="L73" s="29">
        <v>0</v>
      </c>
      <c r="M73" s="123">
        <v>2.0500000100000002</v>
      </c>
      <c r="N73" s="93">
        <f t="shared" ref="N73:N86" si="10">F73*M73/10</f>
        <v>248.03805216994175</v>
      </c>
      <c r="O73" s="121"/>
      <c r="P73" s="29"/>
      <c r="Q73" s="32">
        <f t="shared" si="9"/>
        <v>248.03805216994175</v>
      </c>
      <c r="R73" s="33">
        <f t="shared" si="3"/>
        <v>2.0500000100000002</v>
      </c>
    </row>
    <row r="74" spans="1:18" ht="15" x14ac:dyDescent="0.25">
      <c r="A74" s="122">
        <f t="shared" si="2"/>
        <v>62</v>
      </c>
      <c r="B74" s="28" t="s">
        <v>55</v>
      </c>
      <c r="C74" s="29">
        <v>160</v>
      </c>
      <c r="D74" s="30">
        <v>0.33124999999999999</v>
      </c>
      <c r="E74" s="29">
        <f>C74*D74</f>
        <v>53</v>
      </c>
      <c r="F74" s="125">
        <v>136.49831999999998</v>
      </c>
      <c r="H74" s="121"/>
      <c r="I74" s="121"/>
      <c r="J74" s="121"/>
      <c r="K74" s="121"/>
      <c r="L74" s="29">
        <v>0</v>
      </c>
      <c r="M74" s="123">
        <v>2.0500000100000002</v>
      </c>
      <c r="N74" s="93">
        <f t="shared" si="10"/>
        <v>27.982155736498317</v>
      </c>
      <c r="O74" s="121"/>
      <c r="P74" s="29"/>
      <c r="Q74" s="32">
        <f t="shared" si="9"/>
        <v>27.982155736498317</v>
      </c>
      <c r="R74" s="33">
        <f t="shared" si="3"/>
        <v>2.0500000100000002</v>
      </c>
    </row>
    <row r="75" spans="1:18" ht="15" x14ac:dyDescent="0.25">
      <c r="A75" s="122">
        <f t="shared" si="2"/>
        <v>63</v>
      </c>
      <c r="B75" s="28" t="s">
        <v>56</v>
      </c>
      <c r="C75" s="29">
        <v>12</v>
      </c>
      <c r="D75" s="30">
        <v>1</v>
      </c>
      <c r="E75" s="29">
        <f t="shared" si="0"/>
        <v>12</v>
      </c>
      <c r="F75" s="125">
        <v>51.508799999999994</v>
      </c>
      <c r="H75" s="121"/>
      <c r="I75" s="121"/>
      <c r="J75" s="121"/>
      <c r="K75" s="121"/>
      <c r="L75" s="29"/>
      <c r="M75" s="123">
        <v>1.4167107668940704</v>
      </c>
      <c r="N75" s="93">
        <f t="shared" si="10"/>
        <v>7.2973071549793289</v>
      </c>
      <c r="O75" s="121"/>
      <c r="P75" s="29"/>
      <c r="Q75" s="32">
        <f t="shared" si="9"/>
        <v>7.2973071549793289</v>
      </c>
      <c r="R75" s="33">
        <f t="shared" si="3"/>
        <v>1.4167107668940704</v>
      </c>
    </row>
    <row r="76" spans="1:18" ht="15" x14ac:dyDescent="0.25">
      <c r="A76" s="122">
        <f t="shared" si="2"/>
        <v>64</v>
      </c>
      <c r="B76" s="28" t="s">
        <v>57</v>
      </c>
      <c r="C76" s="29">
        <v>34</v>
      </c>
      <c r="D76" s="30">
        <v>1</v>
      </c>
      <c r="E76" s="29">
        <f t="shared" si="0"/>
        <v>34</v>
      </c>
      <c r="F76" s="125">
        <v>64.214303999999998</v>
      </c>
      <c r="H76" s="121"/>
      <c r="I76" s="121"/>
      <c r="J76" s="121"/>
      <c r="K76" s="123">
        <v>14.01</v>
      </c>
      <c r="L76" s="29">
        <f>K76</f>
        <v>14.01</v>
      </c>
      <c r="M76" s="34"/>
      <c r="N76" s="93">
        <f t="shared" si="10"/>
        <v>0</v>
      </c>
      <c r="O76" s="121"/>
      <c r="P76" s="29"/>
      <c r="Q76" s="32">
        <f t="shared" si="9"/>
        <v>14.01</v>
      </c>
      <c r="R76" s="33">
        <f t="shared" si="3"/>
        <v>2.181756887063667</v>
      </c>
    </row>
    <row r="77" spans="1:18" ht="15" x14ac:dyDescent="0.25">
      <c r="A77" s="122">
        <f t="shared" si="2"/>
        <v>65</v>
      </c>
      <c r="B77" s="28" t="s">
        <v>119</v>
      </c>
      <c r="C77" s="29">
        <v>300</v>
      </c>
      <c r="D77" s="30">
        <v>1</v>
      </c>
      <c r="E77" s="29">
        <f t="shared" si="0"/>
        <v>300</v>
      </c>
      <c r="F77" s="125">
        <v>2055.096</v>
      </c>
      <c r="H77" s="121"/>
      <c r="I77" s="121"/>
      <c r="J77" s="121"/>
      <c r="K77" s="123">
        <v>169.05398400000001</v>
      </c>
      <c r="L77" s="29">
        <f t="shared" ref="L77:L84" si="11">K77</f>
        <v>169.05398400000001</v>
      </c>
      <c r="M77" s="123">
        <v>2.3211000000000004</v>
      </c>
      <c r="N77" s="93">
        <f>F77*M77/10</f>
        <v>477.00833256000004</v>
      </c>
      <c r="O77" s="123">
        <v>12.823499999999999</v>
      </c>
      <c r="P77" s="34"/>
      <c r="Q77" s="32">
        <f t="shared" si="9"/>
        <v>658.88581655999997</v>
      </c>
      <c r="R77" s="33">
        <f t="shared" si="3"/>
        <v>3.2061072405376683</v>
      </c>
    </row>
    <row r="78" spans="1:18" ht="15" x14ac:dyDescent="0.25">
      <c r="A78" s="122">
        <f t="shared" si="2"/>
        <v>66</v>
      </c>
      <c r="B78" s="28" t="s">
        <v>120</v>
      </c>
      <c r="C78" s="29">
        <v>4000</v>
      </c>
      <c r="D78" s="30">
        <v>0.2</v>
      </c>
      <c r="E78" s="29">
        <f t="shared" si="0"/>
        <v>800</v>
      </c>
      <c r="F78" s="125">
        <v>5480.2560000000003</v>
      </c>
      <c r="H78" s="121"/>
      <c r="I78" s="121"/>
      <c r="J78" s="121"/>
      <c r="K78" s="123">
        <v>481.79719679999999</v>
      </c>
      <c r="L78" s="29">
        <f t="shared" si="11"/>
        <v>481.79719679999999</v>
      </c>
      <c r="M78" s="123">
        <v>1.6256699999999999</v>
      </c>
      <c r="N78" s="93">
        <f>F78*M78/10</f>
        <v>890.90877715200008</v>
      </c>
      <c r="O78" s="123">
        <v>0.37080000000000002</v>
      </c>
      <c r="P78" s="34"/>
      <c r="Q78" s="32">
        <f t="shared" si="9"/>
        <v>1373.0767739519999</v>
      </c>
      <c r="R78" s="33">
        <f t="shared" si="3"/>
        <v>2.5054975058683389</v>
      </c>
    </row>
    <row r="79" spans="1:18" ht="15" x14ac:dyDescent="0.25">
      <c r="A79" s="122">
        <f t="shared" ref="A79:A89" si="12">A78+1</f>
        <v>67</v>
      </c>
      <c r="B79" s="28" t="s">
        <v>121</v>
      </c>
      <c r="C79" s="29">
        <v>125</v>
      </c>
      <c r="D79" s="30">
        <v>1</v>
      </c>
      <c r="E79" s="29">
        <f t="shared" si="0"/>
        <v>125</v>
      </c>
      <c r="F79" s="125">
        <v>856.29</v>
      </c>
      <c r="H79" s="121"/>
      <c r="I79" s="121"/>
      <c r="J79" s="121"/>
      <c r="K79" s="123">
        <v>127.14045</v>
      </c>
      <c r="L79" s="29">
        <f t="shared" si="11"/>
        <v>127.14045</v>
      </c>
      <c r="M79" s="123">
        <v>2.4433000000000002</v>
      </c>
      <c r="N79" s="93">
        <f>F79*M79/10</f>
        <v>209.21733570000001</v>
      </c>
      <c r="O79" s="121"/>
      <c r="P79" s="34"/>
      <c r="Q79" s="32">
        <f t="shared" si="9"/>
        <v>336.35778570000002</v>
      </c>
      <c r="R79" s="33">
        <f t="shared" ref="R79:R89" si="13">Q79/F79*10</f>
        <v>3.9280826086956528</v>
      </c>
    </row>
    <row r="80" spans="1:18" ht="15" x14ac:dyDescent="0.25">
      <c r="A80" s="122">
        <f t="shared" si="12"/>
        <v>68</v>
      </c>
      <c r="B80" s="28" t="s">
        <v>122</v>
      </c>
      <c r="C80" s="29">
        <v>1320</v>
      </c>
      <c r="D80" s="30">
        <v>1</v>
      </c>
      <c r="E80" s="29">
        <f t="shared" si="0"/>
        <v>1320</v>
      </c>
      <c r="F80" s="125">
        <v>9042.4224000000013</v>
      </c>
      <c r="H80" s="121"/>
      <c r="I80" s="121"/>
      <c r="J80" s="121"/>
      <c r="K80" s="123">
        <v>1029.5873280000001</v>
      </c>
      <c r="L80" s="29">
        <f t="shared" si="11"/>
        <v>1029.5873280000001</v>
      </c>
      <c r="M80" s="123">
        <v>1.8819999999999999</v>
      </c>
      <c r="N80" s="93">
        <f>F80*M80/10</f>
        <v>1701.7838956800001</v>
      </c>
      <c r="O80" s="121"/>
      <c r="P80" s="34"/>
      <c r="Q80" s="32">
        <f t="shared" si="9"/>
        <v>2731.3712236800002</v>
      </c>
      <c r="R80" s="33">
        <f t="shared" si="13"/>
        <v>3.0206189258312017</v>
      </c>
    </row>
    <row r="81" spans="1:18" ht="15" x14ac:dyDescent="0.25">
      <c r="A81" s="122">
        <f t="shared" si="12"/>
        <v>69</v>
      </c>
      <c r="B81" s="28" t="s">
        <v>123</v>
      </c>
      <c r="C81" s="29">
        <v>1200</v>
      </c>
      <c r="D81" s="30">
        <v>1</v>
      </c>
      <c r="E81" s="29">
        <f t="shared" si="0"/>
        <v>1200</v>
      </c>
      <c r="F81" s="125">
        <v>7866.493190958784</v>
      </c>
      <c r="H81" s="121"/>
      <c r="I81" s="121"/>
      <c r="J81" s="121"/>
      <c r="K81" s="123">
        <v>1220.5483200000001</v>
      </c>
      <c r="L81" s="29">
        <f t="shared" si="11"/>
        <v>1220.5483200000001</v>
      </c>
      <c r="M81" s="123">
        <v>2.4433099999999999</v>
      </c>
      <c r="N81" s="93">
        <f t="shared" si="10"/>
        <v>1922.0281478401507</v>
      </c>
      <c r="O81" s="121"/>
      <c r="P81" s="34"/>
      <c r="Q81" s="32">
        <f t="shared" si="9"/>
        <v>3142.5764678401511</v>
      </c>
      <c r="R81" s="33">
        <f t="shared" si="13"/>
        <v>3.9948886899845237</v>
      </c>
    </row>
    <row r="82" spans="1:18" ht="15" x14ac:dyDescent="0.25">
      <c r="A82" s="122">
        <f t="shared" si="12"/>
        <v>70</v>
      </c>
      <c r="B82" s="28" t="s">
        <v>124</v>
      </c>
      <c r="C82" s="29">
        <v>440</v>
      </c>
      <c r="D82" s="30">
        <v>1</v>
      </c>
      <c r="E82" s="29">
        <f t="shared" si="0"/>
        <v>440</v>
      </c>
      <c r="F82" s="125">
        <v>2441.9406937290578</v>
      </c>
      <c r="H82" s="121"/>
      <c r="I82" s="121"/>
      <c r="J82" s="121"/>
      <c r="K82" s="123">
        <v>76.983561600000002</v>
      </c>
      <c r="L82" s="29">
        <f t="shared" si="11"/>
        <v>76.983561600000002</v>
      </c>
      <c r="M82" s="123">
        <v>2.5033000000000003</v>
      </c>
      <c r="N82" s="93">
        <f t="shared" si="10"/>
        <v>611.2910138611951</v>
      </c>
      <c r="O82" s="121"/>
      <c r="P82" s="34"/>
      <c r="Q82" s="32">
        <f t="shared" si="9"/>
        <v>688.27457546119513</v>
      </c>
      <c r="R82" s="33">
        <f t="shared" si="13"/>
        <v>2.8185556562806586</v>
      </c>
    </row>
    <row r="83" spans="1:18" ht="15" x14ac:dyDescent="0.25">
      <c r="A83" s="122">
        <f t="shared" si="12"/>
        <v>71</v>
      </c>
      <c r="B83" s="28" t="s">
        <v>59</v>
      </c>
      <c r="C83" s="29">
        <v>200</v>
      </c>
      <c r="D83" s="30">
        <v>1</v>
      </c>
      <c r="E83" s="29">
        <f t="shared" si="0"/>
        <v>200</v>
      </c>
      <c r="F83" s="125">
        <v>1370.0640000000001</v>
      </c>
      <c r="H83" s="121"/>
      <c r="I83" s="121"/>
      <c r="J83" s="121"/>
      <c r="K83" s="123">
        <v>164</v>
      </c>
      <c r="L83" s="29">
        <f t="shared" si="11"/>
        <v>164</v>
      </c>
      <c r="M83" s="123">
        <v>1.8250000000000002</v>
      </c>
      <c r="N83" s="93">
        <f>F83*M83/10</f>
        <v>250.03668000000002</v>
      </c>
      <c r="O83" s="123">
        <v>82.008600000000001</v>
      </c>
      <c r="P83" s="34"/>
      <c r="Q83" s="32">
        <f t="shared" si="9"/>
        <v>496.04528000000005</v>
      </c>
      <c r="R83" s="33">
        <f t="shared" si="13"/>
        <v>3.6205993296663515</v>
      </c>
    </row>
    <row r="84" spans="1:18" ht="15" x14ac:dyDescent="0.25">
      <c r="A84" s="122">
        <f t="shared" si="12"/>
        <v>72</v>
      </c>
      <c r="B84" s="28" t="s">
        <v>125</v>
      </c>
      <c r="C84" s="29">
        <v>1200</v>
      </c>
      <c r="D84" s="30">
        <v>1</v>
      </c>
      <c r="E84" s="29">
        <f t="shared" si="0"/>
        <v>1200</v>
      </c>
      <c r="F84" s="29"/>
      <c r="H84" s="121"/>
      <c r="I84" s="121"/>
      <c r="J84" s="121"/>
      <c r="K84" s="123">
        <v>982.87200000000007</v>
      </c>
      <c r="L84" s="29">
        <f t="shared" si="11"/>
        <v>982.87200000000007</v>
      </c>
      <c r="M84" s="34">
        <f t="shared" ref="M84:M89" ca="1" si="14">IFERROR((N84)/F84*10,0)</f>
        <v>0</v>
      </c>
      <c r="N84" s="93">
        <f t="shared" ca="1" si="10"/>
        <v>0</v>
      </c>
      <c r="O84" s="121"/>
      <c r="P84" s="34"/>
      <c r="Q84" s="32">
        <f t="shared" ca="1" si="9"/>
        <v>982.87200000000007</v>
      </c>
      <c r="R84" s="33"/>
    </row>
    <row r="85" spans="1:18" ht="15" x14ac:dyDescent="0.25">
      <c r="A85" s="122">
        <f t="shared" si="12"/>
        <v>73</v>
      </c>
      <c r="B85" s="28" t="s">
        <v>60</v>
      </c>
      <c r="C85" s="29">
        <v>6340</v>
      </c>
      <c r="D85" s="30">
        <v>1</v>
      </c>
      <c r="E85" s="29">
        <f>C85*D85</f>
        <v>6340</v>
      </c>
      <c r="F85" s="125">
        <v>14020.849462171262</v>
      </c>
      <c r="H85" s="121"/>
      <c r="I85" s="121"/>
      <c r="J85" s="121"/>
      <c r="K85" s="121"/>
      <c r="L85" s="34">
        <v>0</v>
      </c>
      <c r="M85" s="123">
        <v>5.2879700844307225</v>
      </c>
      <c r="N85" s="93">
        <f t="shared" si="10"/>
        <v>7414.1832514268217</v>
      </c>
      <c r="O85" s="121"/>
      <c r="P85" s="34"/>
      <c r="Q85" s="32">
        <f t="shared" si="9"/>
        <v>7414.1832514268217</v>
      </c>
      <c r="R85" s="33">
        <f t="shared" si="13"/>
        <v>5.2879700844307216</v>
      </c>
    </row>
    <row r="86" spans="1:18" ht="15" x14ac:dyDescent="0.25">
      <c r="A86" s="122">
        <f t="shared" si="12"/>
        <v>74</v>
      </c>
      <c r="B86" s="28" t="s">
        <v>61</v>
      </c>
      <c r="C86" s="29">
        <v>2395</v>
      </c>
      <c r="D86" s="30">
        <v>1</v>
      </c>
      <c r="E86" s="29">
        <f>C86*D86</f>
        <v>2395</v>
      </c>
      <c r="F86" s="125">
        <v>3505.2123655428154</v>
      </c>
      <c r="H86" s="121"/>
      <c r="I86" s="121"/>
      <c r="J86" s="121"/>
      <c r="K86" s="121"/>
      <c r="L86" s="34">
        <v>0</v>
      </c>
      <c r="M86" s="123">
        <v>4.1866203006643898</v>
      </c>
      <c r="N86" s="93">
        <f t="shared" si="10"/>
        <v>1467.49932477214</v>
      </c>
      <c r="O86" s="121"/>
      <c r="P86" s="34"/>
      <c r="Q86" s="32">
        <f t="shared" si="9"/>
        <v>1467.49932477214</v>
      </c>
      <c r="R86" s="33">
        <f t="shared" si="13"/>
        <v>4.1866203006643898</v>
      </c>
    </row>
    <row r="87" spans="1:18" ht="15" x14ac:dyDescent="0.2">
      <c r="A87" s="35">
        <f t="shared" si="12"/>
        <v>75</v>
      </c>
      <c r="B87" s="36" t="s">
        <v>62</v>
      </c>
      <c r="C87" s="37">
        <f>C46+C68+C72+SUM(C73:C86)</f>
        <v>49234.59</v>
      </c>
      <c r="D87" s="38">
        <f>E87/C87</f>
        <v>0.67706194563964095</v>
      </c>
      <c r="E87" s="37">
        <f>E46+E68+E72+SUM(E73:E86)</f>
        <v>33334.867298170007</v>
      </c>
      <c r="F87" s="37">
        <f>F46+F68+F72+SUM(F73:F86)</f>
        <v>127199.30749564095</v>
      </c>
      <c r="H87" s="121"/>
      <c r="I87" s="121"/>
      <c r="J87" s="121"/>
      <c r="K87" s="37">
        <f>K46+K68+K72+SUM(K73:K86)</f>
        <v>17410.251518320001</v>
      </c>
      <c r="L87" s="37">
        <f>L46+L68+L72+SUM(L73:L86)</f>
        <v>17410.251518320001</v>
      </c>
      <c r="M87" s="37">
        <f t="shared" ca="1" si="14"/>
        <v>2.3685770861000304</v>
      </c>
      <c r="N87" s="37">
        <f ca="1">N46+N68+N72+SUM(N73:N86)</f>
        <v>30128.136510196699</v>
      </c>
      <c r="O87" s="37">
        <f>O46+O68+O72+SUM(O73:O86)</f>
        <v>363.0956000000001</v>
      </c>
      <c r="P87" s="37"/>
      <c r="Q87" s="37">
        <f ca="1">L87+N87+P87+O87</f>
        <v>47901.483628516697</v>
      </c>
      <c r="R87" s="37">
        <f t="shared" ca="1" si="13"/>
        <v>3.7658604100622366</v>
      </c>
    </row>
    <row r="88" spans="1:18" ht="29.25" x14ac:dyDescent="0.25">
      <c r="A88" s="122">
        <f>A87+1</f>
        <v>76</v>
      </c>
      <c r="B88" s="48" t="s">
        <v>66</v>
      </c>
      <c r="C88" s="121"/>
      <c r="D88" s="49"/>
      <c r="E88" s="34"/>
      <c r="F88" s="34"/>
      <c r="H88" s="121"/>
      <c r="I88" s="121"/>
      <c r="J88" s="121"/>
      <c r="K88" s="121"/>
      <c r="L88" s="126">
        <v>2688</v>
      </c>
      <c r="M88" s="34">
        <f t="shared" si="14"/>
        <v>0</v>
      </c>
      <c r="N88" s="34">
        <v>0</v>
      </c>
      <c r="O88" s="121"/>
      <c r="P88" s="34"/>
      <c r="Q88" s="32">
        <f t="shared" si="9"/>
        <v>2688</v>
      </c>
      <c r="R88" s="33"/>
    </row>
    <row r="89" spans="1:18" ht="15" x14ac:dyDescent="0.25">
      <c r="A89" s="51">
        <f t="shared" si="12"/>
        <v>77</v>
      </c>
      <c r="B89" s="52" t="s">
        <v>67</v>
      </c>
      <c r="C89" s="53">
        <f>C87+C88</f>
        <v>49234.59</v>
      </c>
      <c r="D89" s="127">
        <f>E89/C89</f>
        <v>0.67706194563964095</v>
      </c>
      <c r="E89" s="53">
        <f>E87+E88</f>
        <v>33334.867298170007</v>
      </c>
      <c r="F89" s="53">
        <f>F87+F88</f>
        <v>127199.30749564095</v>
      </c>
      <c r="H89" s="121"/>
      <c r="I89" s="121"/>
      <c r="J89" s="121"/>
      <c r="K89" s="53"/>
      <c r="L89" s="53">
        <f>L87+L88</f>
        <v>20098.251518320001</v>
      </c>
      <c r="M89" s="53">
        <f t="shared" ca="1" si="14"/>
        <v>2.3685770861000304</v>
      </c>
      <c r="N89" s="53">
        <f ca="1">N87+N88</f>
        <v>30128.136510196699</v>
      </c>
      <c r="O89" s="53">
        <f>O87+O88</f>
        <v>363.0956000000001</v>
      </c>
      <c r="P89" s="53"/>
      <c r="Q89" s="53">
        <f ca="1">L89+N89+P89+O89</f>
        <v>50589.483628516697</v>
      </c>
      <c r="R89" s="53">
        <f t="shared" ca="1" si="13"/>
        <v>3.9771823152614543</v>
      </c>
    </row>
    <row r="91" spans="1:18" ht="15" x14ac:dyDescent="0.25">
      <c r="B91" s="115" t="s">
        <v>139</v>
      </c>
      <c r="C91" s="115"/>
    </row>
    <row r="93" spans="1:18" ht="90" x14ac:dyDescent="0.2">
      <c r="A93" s="116" t="s">
        <v>10</v>
      </c>
      <c r="B93" s="116" t="s">
        <v>11</v>
      </c>
      <c r="C93" s="116" t="s">
        <v>12</v>
      </c>
      <c r="D93" s="116" t="s">
        <v>13</v>
      </c>
      <c r="E93" s="116" t="s">
        <v>14</v>
      </c>
      <c r="F93" s="117" t="s">
        <v>15</v>
      </c>
      <c r="G93" s="117" t="s">
        <v>16</v>
      </c>
      <c r="H93" s="117" t="s">
        <v>17</v>
      </c>
      <c r="I93" s="117" t="s">
        <v>18</v>
      </c>
      <c r="J93" s="117" t="s">
        <v>19</v>
      </c>
      <c r="K93" s="117" t="s">
        <v>20</v>
      </c>
      <c r="L93" s="117" t="s">
        <v>21</v>
      </c>
      <c r="M93" s="117" t="s">
        <v>22</v>
      </c>
      <c r="N93" s="117" t="s">
        <v>23</v>
      </c>
      <c r="O93" s="117" t="s">
        <v>25</v>
      </c>
      <c r="P93" s="117"/>
      <c r="Q93" s="117" t="s">
        <v>26</v>
      </c>
      <c r="R93" s="117" t="s">
        <v>27</v>
      </c>
    </row>
    <row r="94" spans="1:18" ht="15" x14ac:dyDescent="0.2">
      <c r="A94" s="119">
        <v>1</v>
      </c>
      <c r="B94" s="119">
        <v>2</v>
      </c>
      <c r="C94" s="119">
        <v>3</v>
      </c>
      <c r="D94" s="119">
        <v>4</v>
      </c>
      <c r="E94" s="119">
        <v>5</v>
      </c>
      <c r="F94" s="119">
        <v>6</v>
      </c>
      <c r="G94" s="119">
        <v>7</v>
      </c>
      <c r="H94" s="119">
        <v>8</v>
      </c>
      <c r="I94" s="119">
        <v>9</v>
      </c>
      <c r="J94" s="119">
        <v>10</v>
      </c>
      <c r="K94" s="119">
        <v>11</v>
      </c>
      <c r="L94" s="119">
        <v>12</v>
      </c>
      <c r="M94" s="119">
        <v>13</v>
      </c>
      <c r="N94" s="119">
        <v>14</v>
      </c>
      <c r="O94" s="119">
        <v>15</v>
      </c>
      <c r="P94" s="119">
        <v>16</v>
      </c>
      <c r="Q94" s="119">
        <v>17</v>
      </c>
      <c r="R94" s="119">
        <v>18</v>
      </c>
    </row>
    <row r="95" spans="1:18" ht="30" x14ac:dyDescent="0.2">
      <c r="A95" s="55"/>
      <c r="B95" s="128" t="s">
        <v>28</v>
      </c>
      <c r="C95" s="56"/>
      <c r="D95" s="56"/>
      <c r="E95" s="56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5"/>
      <c r="R95" s="55"/>
    </row>
    <row r="96" spans="1:18" ht="30" x14ac:dyDescent="0.2">
      <c r="A96" s="55"/>
      <c r="B96" s="128" t="s">
        <v>28</v>
      </c>
      <c r="C96" s="56"/>
      <c r="D96" s="56"/>
      <c r="E96" s="56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5"/>
      <c r="R96" s="55"/>
    </row>
    <row r="97" spans="1:18" ht="15" x14ac:dyDescent="0.25">
      <c r="A97" s="58"/>
      <c r="B97" s="129" t="s">
        <v>68</v>
      </c>
      <c r="C97" s="59"/>
      <c r="D97" s="59"/>
      <c r="E97" s="59"/>
      <c r="F97" s="59"/>
      <c r="G97" s="60"/>
      <c r="H97" s="60"/>
      <c r="I97" s="60"/>
      <c r="J97" s="60"/>
      <c r="K97" s="60"/>
      <c r="L97" s="60"/>
      <c r="M97" s="60"/>
      <c r="N97" s="61"/>
      <c r="O97" s="61"/>
      <c r="P97" s="60"/>
      <c r="Q97" s="58"/>
      <c r="R97" s="58"/>
    </row>
    <row r="98" spans="1:18" x14ac:dyDescent="0.2">
      <c r="A98" s="60">
        <v>1</v>
      </c>
      <c r="B98" s="28" t="s">
        <v>83</v>
      </c>
      <c r="C98" s="62">
        <v>210</v>
      </c>
      <c r="D98" s="63">
        <v>1</v>
      </c>
      <c r="E98" s="64">
        <f t="shared" ref="E98:E111" si="15">C98*D98</f>
        <v>210</v>
      </c>
      <c r="F98" s="62">
        <v>179.23160900000002</v>
      </c>
      <c r="H98" s="34"/>
      <c r="I98" s="29"/>
      <c r="J98" s="34"/>
      <c r="K98" s="65"/>
      <c r="L98" s="62">
        <v>80.594482835000008</v>
      </c>
      <c r="M98" s="130">
        <f>IFERROR((N98)/F98*10,0)</f>
        <v>3.2073080089349637</v>
      </c>
      <c r="N98" s="62">
        <v>57.485097500000002</v>
      </c>
      <c r="O98" s="62">
        <v>0.7448459999999999</v>
      </c>
      <c r="Q98" s="34">
        <f>SUM(N98:O98)+L98</f>
        <v>138.824426335</v>
      </c>
      <c r="R98" s="34">
        <f>IFERROR(Q98/F98*10,0)</f>
        <v>7.7455325603309166</v>
      </c>
    </row>
    <row r="99" spans="1:18" x14ac:dyDescent="0.2">
      <c r="A99" s="60">
        <f>A98+1</f>
        <v>2</v>
      </c>
      <c r="B99" s="28" t="s">
        <v>84</v>
      </c>
      <c r="C99" s="62">
        <v>500</v>
      </c>
      <c r="D99" s="63">
        <v>1</v>
      </c>
      <c r="E99" s="64">
        <f t="shared" si="15"/>
        <v>500</v>
      </c>
      <c r="F99" s="210">
        <v>5974.105047</v>
      </c>
      <c r="H99" s="34"/>
      <c r="I99" s="29"/>
      <c r="J99" s="34"/>
      <c r="K99" s="65"/>
      <c r="L99" s="210">
        <v>1081.6572113239999</v>
      </c>
      <c r="M99" s="226">
        <f>IFERROR((N99)/F99*10,0)</f>
        <v>2.8308302233116054</v>
      </c>
      <c r="N99" s="210">
        <v>1691.1677124286</v>
      </c>
      <c r="O99" s="210">
        <v>-1.7166981999999988</v>
      </c>
      <c r="Q99" s="204">
        <f>SUM(N99:O99)+L99</f>
        <v>2771.1082255525998</v>
      </c>
      <c r="R99" s="204">
        <f>IFERROR(Q99/F99*10,0)</f>
        <v>4.6385328074272145</v>
      </c>
    </row>
    <row r="100" spans="1:18" s="118" customFormat="1" x14ac:dyDescent="0.2">
      <c r="A100" s="60">
        <f>A99+1</f>
        <v>3</v>
      </c>
      <c r="B100" s="28" t="s">
        <v>85</v>
      </c>
      <c r="C100" s="62">
        <v>500</v>
      </c>
      <c r="D100" s="63">
        <v>1</v>
      </c>
      <c r="E100" s="64">
        <f t="shared" si="15"/>
        <v>500</v>
      </c>
      <c r="F100" s="212"/>
      <c r="G100" s="114"/>
      <c r="H100" s="34"/>
      <c r="I100" s="29"/>
      <c r="J100" s="34"/>
      <c r="K100" s="65"/>
      <c r="L100" s="212"/>
      <c r="M100" s="227"/>
      <c r="N100" s="212"/>
      <c r="O100" s="212"/>
      <c r="Q100" s="205"/>
      <c r="R100" s="205"/>
    </row>
    <row r="101" spans="1:18" x14ac:dyDescent="0.2">
      <c r="A101" s="60">
        <f>A100+1</f>
        <v>4</v>
      </c>
      <c r="B101" s="28" t="s">
        <v>86</v>
      </c>
      <c r="C101" s="62">
        <v>840</v>
      </c>
      <c r="D101" s="63">
        <v>1</v>
      </c>
      <c r="E101" s="64">
        <f t="shared" si="15"/>
        <v>840</v>
      </c>
      <c r="F101" s="62">
        <v>4007.9978350000001</v>
      </c>
      <c r="H101" s="34"/>
      <c r="I101" s="29"/>
      <c r="J101" s="34"/>
      <c r="K101" s="65"/>
      <c r="L101" s="62">
        <v>363.91988310099998</v>
      </c>
      <c r="M101" s="130">
        <f>IFERROR((N101)/F101*10,0)</f>
        <v>2.7036716137470167</v>
      </c>
      <c r="N101" s="62">
        <v>1083.6309974449</v>
      </c>
      <c r="O101" s="62">
        <v>-13.715403999999998</v>
      </c>
      <c r="Q101" s="34">
        <f>SUM(N101:O101)+L101</f>
        <v>1433.8354765458998</v>
      </c>
      <c r="R101" s="34">
        <f>IFERROR(Q101/F101*10,0)</f>
        <v>3.5774357561395731</v>
      </c>
    </row>
    <row r="102" spans="1:18" x14ac:dyDescent="0.2">
      <c r="A102" s="60">
        <f t="shared" ref="A102:A165" si="16">A101+1</f>
        <v>5</v>
      </c>
      <c r="B102" s="28" t="s">
        <v>87</v>
      </c>
      <c r="C102" s="62">
        <v>500</v>
      </c>
      <c r="D102" s="63">
        <v>1</v>
      </c>
      <c r="E102" s="64">
        <f t="shared" si="15"/>
        <v>500</v>
      </c>
      <c r="F102" s="62">
        <v>2805.0013990000007</v>
      </c>
      <c r="H102" s="34"/>
      <c r="I102" s="29"/>
      <c r="J102" s="34"/>
      <c r="K102" s="65"/>
      <c r="L102" s="62">
        <v>452.05010199300006</v>
      </c>
      <c r="M102" s="130">
        <f>IFERROR((N102)/F102*10,0)</f>
        <v>2.417748050128512</v>
      </c>
      <c r="N102" s="62">
        <v>678.17866630399999</v>
      </c>
      <c r="O102" s="62">
        <v>32.626160100000007</v>
      </c>
      <c r="Q102" s="34">
        <f>SUM(N102:O102)+L102</f>
        <v>1162.8549283970001</v>
      </c>
      <c r="R102" s="34">
        <f>IFERROR(Q102/F102*10,0)</f>
        <v>4.1456483009654281</v>
      </c>
    </row>
    <row r="103" spans="1:18" x14ac:dyDescent="0.2">
      <c r="A103" s="60">
        <f t="shared" si="16"/>
        <v>6</v>
      </c>
      <c r="B103" s="28" t="s">
        <v>88</v>
      </c>
      <c r="C103" s="62">
        <v>630</v>
      </c>
      <c r="D103" s="63">
        <v>1</v>
      </c>
      <c r="E103" s="64">
        <f t="shared" si="15"/>
        <v>630</v>
      </c>
      <c r="F103" s="62">
        <v>2057.2873919999997</v>
      </c>
      <c r="H103" s="34"/>
      <c r="I103" s="29"/>
      <c r="J103" s="34"/>
      <c r="K103" s="65"/>
      <c r="L103" s="62">
        <v>416.21749957899999</v>
      </c>
      <c r="M103" s="130">
        <f>IFERROR((N103)/F103*10,0)</f>
        <v>3.3260751502845936</v>
      </c>
      <c r="N103" s="62">
        <v>684.26924715249993</v>
      </c>
      <c r="O103" s="62">
        <v>4.6213513999999964</v>
      </c>
      <c r="Q103" s="34">
        <f>SUM(N103:O103)+L103</f>
        <v>1105.1080981314999</v>
      </c>
      <c r="R103" s="34">
        <f>IFERROR(Q103/F103*10,0)</f>
        <v>5.3716758408613243</v>
      </c>
    </row>
    <row r="104" spans="1:18" x14ac:dyDescent="0.2">
      <c r="A104" s="60">
        <f t="shared" si="16"/>
        <v>7</v>
      </c>
      <c r="B104" s="28" t="s">
        <v>91</v>
      </c>
      <c r="C104" s="62">
        <v>210</v>
      </c>
      <c r="D104" s="63">
        <v>1</v>
      </c>
      <c r="E104" s="64">
        <f t="shared" si="15"/>
        <v>210</v>
      </c>
      <c r="F104" s="210">
        <v>8734.2666250000002</v>
      </c>
      <c r="H104" s="34"/>
      <c r="I104" s="29"/>
      <c r="J104" s="34"/>
      <c r="K104" s="65"/>
      <c r="L104" s="210">
        <v>609.26380645599988</v>
      </c>
      <c r="M104" s="223">
        <f>IFERROR((N104)/F104*10,0)</f>
        <v>2.2637563293208949</v>
      </c>
      <c r="N104" s="210">
        <v>1977.2251354320003</v>
      </c>
      <c r="O104" s="210">
        <v>242.219719</v>
      </c>
      <c r="Q104" s="192">
        <f>SUM(N104:O104)+L104</f>
        <v>2828.7086608879999</v>
      </c>
      <c r="R104" s="192">
        <f>IFERROR(Q104/F104*10,0)</f>
        <v>3.2386332846668737</v>
      </c>
    </row>
    <row r="105" spans="1:18" x14ac:dyDescent="0.2">
      <c r="A105" s="60">
        <f t="shared" si="16"/>
        <v>8</v>
      </c>
      <c r="B105" s="28" t="s">
        <v>92</v>
      </c>
      <c r="C105" s="62">
        <v>210</v>
      </c>
      <c r="D105" s="63">
        <v>1</v>
      </c>
      <c r="E105" s="64">
        <f t="shared" si="15"/>
        <v>210</v>
      </c>
      <c r="F105" s="211"/>
      <c r="H105" s="34"/>
      <c r="I105" s="29"/>
      <c r="J105" s="34"/>
      <c r="K105" s="65"/>
      <c r="L105" s="211"/>
      <c r="M105" s="224"/>
      <c r="N105" s="211"/>
      <c r="O105" s="211"/>
      <c r="Q105" s="202"/>
      <c r="R105" s="202"/>
    </row>
    <row r="106" spans="1:18" x14ac:dyDescent="0.2">
      <c r="A106" s="60">
        <f t="shared" si="16"/>
        <v>9</v>
      </c>
      <c r="B106" s="28" t="s">
        <v>93</v>
      </c>
      <c r="C106" s="62">
        <v>500</v>
      </c>
      <c r="D106" s="63">
        <v>1</v>
      </c>
      <c r="E106" s="64">
        <f t="shared" si="15"/>
        <v>500</v>
      </c>
      <c r="F106" s="211"/>
      <c r="H106" s="34"/>
      <c r="I106" s="29"/>
      <c r="J106" s="34"/>
      <c r="K106" s="65"/>
      <c r="L106" s="211"/>
      <c r="M106" s="224"/>
      <c r="N106" s="211"/>
      <c r="O106" s="211"/>
      <c r="Q106" s="202"/>
      <c r="R106" s="202"/>
    </row>
    <row r="107" spans="1:18" x14ac:dyDescent="0.2">
      <c r="A107" s="60">
        <f t="shared" si="16"/>
        <v>10</v>
      </c>
      <c r="B107" s="28" t="s">
        <v>94</v>
      </c>
      <c r="C107" s="62">
        <v>500</v>
      </c>
      <c r="D107" s="63">
        <v>1</v>
      </c>
      <c r="E107" s="64">
        <f t="shared" si="15"/>
        <v>500</v>
      </c>
      <c r="F107" s="211"/>
      <c r="H107" s="34"/>
      <c r="I107" s="29"/>
      <c r="J107" s="34"/>
      <c r="K107" s="65"/>
      <c r="L107" s="211"/>
      <c r="M107" s="224"/>
      <c r="N107" s="211"/>
      <c r="O107" s="211"/>
      <c r="Q107" s="202"/>
      <c r="R107" s="202"/>
    </row>
    <row r="108" spans="1:18" x14ac:dyDescent="0.2">
      <c r="A108" s="60">
        <f t="shared" si="16"/>
        <v>11</v>
      </c>
      <c r="B108" s="28" t="s">
        <v>95</v>
      </c>
      <c r="C108" s="62">
        <v>500</v>
      </c>
      <c r="D108" s="63">
        <v>1</v>
      </c>
      <c r="E108" s="64">
        <f t="shared" si="15"/>
        <v>500</v>
      </c>
      <c r="F108" s="212"/>
      <c r="H108" s="34"/>
      <c r="I108" s="29"/>
      <c r="J108" s="34"/>
      <c r="K108" s="65"/>
      <c r="L108" s="212"/>
      <c r="M108" s="225"/>
      <c r="N108" s="212"/>
      <c r="O108" s="212"/>
      <c r="Q108" s="193"/>
      <c r="R108" s="193"/>
    </row>
    <row r="109" spans="1:18" x14ac:dyDescent="0.2">
      <c r="A109" s="60">
        <f t="shared" si="16"/>
        <v>12</v>
      </c>
      <c r="B109" s="28" t="s">
        <v>96</v>
      </c>
      <c r="C109" s="62">
        <v>250</v>
      </c>
      <c r="D109" s="63">
        <v>1</v>
      </c>
      <c r="E109" s="64">
        <f t="shared" si="15"/>
        <v>250</v>
      </c>
      <c r="F109" s="210">
        <v>2352.2953999999995</v>
      </c>
      <c r="H109" s="34"/>
      <c r="I109" s="29"/>
      <c r="J109" s="34"/>
      <c r="K109" s="65"/>
      <c r="L109" s="210">
        <v>410.73635230000002</v>
      </c>
      <c r="M109" s="226">
        <f>IFERROR((N109)/F109*10,0)</f>
        <v>2.5735348923778885</v>
      </c>
      <c r="N109" s="210">
        <v>605.3714289080001</v>
      </c>
      <c r="O109" s="210">
        <v>9.9198718000000046</v>
      </c>
      <c r="Q109" s="204">
        <f>SUM(N109:O109)+L109</f>
        <v>1026.027653008</v>
      </c>
      <c r="R109" s="204">
        <f>IFERROR(Q109/F109*10,0)</f>
        <v>4.3618146471229764</v>
      </c>
    </row>
    <row r="110" spans="1:18" ht="15" x14ac:dyDescent="0.2">
      <c r="A110" s="60">
        <f t="shared" si="16"/>
        <v>13</v>
      </c>
      <c r="B110" s="28" t="s">
        <v>97</v>
      </c>
      <c r="C110" s="62">
        <v>250</v>
      </c>
      <c r="D110" s="63">
        <v>1</v>
      </c>
      <c r="E110" s="64">
        <f t="shared" si="15"/>
        <v>250</v>
      </c>
      <c r="F110" s="212"/>
      <c r="H110" s="40"/>
      <c r="I110" s="40"/>
      <c r="J110" s="40"/>
      <c r="K110" s="65"/>
      <c r="L110" s="212"/>
      <c r="M110" s="227"/>
      <c r="N110" s="212"/>
      <c r="O110" s="212"/>
      <c r="Q110" s="205"/>
      <c r="R110" s="205"/>
    </row>
    <row r="111" spans="1:18" x14ac:dyDescent="0.2">
      <c r="A111" s="60">
        <f t="shared" si="16"/>
        <v>14</v>
      </c>
      <c r="B111" s="28" t="s">
        <v>99</v>
      </c>
      <c r="C111" s="62">
        <v>0</v>
      </c>
      <c r="D111" s="63">
        <v>1</v>
      </c>
      <c r="E111" s="64">
        <f t="shared" si="15"/>
        <v>0</v>
      </c>
      <c r="F111" s="210">
        <v>-14.213505000000001</v>
      </c>
      <c r="G111" s="131"/>
      <c r="H111" s="50"/>
      <c r="I111" s="132"/>
      <c r="J111" s="50"/>
      <c r="K111" s="65"/>
      <c r="L111" s="210">
        <v>22.279166500000006</v>
      </c>
      <c r="M111" s="223">
        <f>IFERROR((N111)/F111*10,0)</f>
        <v>3.3439999926830155</v>
      </c>
      <c r="N111" s="210">
        <v>-4.7529960616000011</v>
      </c>
      <c r="O111" s="210">
        <v>0</v>
      </c>
      <c r="P111" s="131"/>
      <c r="Q111" s="192">
        <f>SUM(N111:O111)+L111</f>
        <v>17.526170438400005</v>
      </c>
      <c r="R111" s="192">
        <f>IFERROR(Q111/F111*10,0)</f>
        <v>-12.33064640874999</v>
      </c>
    </row>
    <row r="112" spans="1:18" x14ac:dyDescent="0.2">
      <c r="A112" s="60">
        <f>A111+1</f>
        <v>15</v>
      </c>
      <c r="B112" s="28" t="s">
        <v>100</v>
      </c>
      <c r="C112" s="62"/>
      <c r="D112" s="63"/>
      <c r="E112" s="64"/>
      <c r="F112" s="212"/>
      <c r="G112" s="131"/>
      <c r="H112" s="50"/>
      <c r="I112" s="132"/>
      <c r="J112" s="50"/>
      <c r="K112" s="65"/>
      <c r="L112" s="212"/>
      <c r="M112" s="225"/>
      <c r="N112" s="212"/>
      <c r="O112" s="212"/>
      <c r="P112" s="131"/>
      <c r="Q112" s="193"/>
      <c r="R112" s="193"/>
    </row>
    <row r="113" spans="1:18" x14ac:dyDescent="0.2">
      <c r="A113" s="60">
        <f>A112+1</f>
        <v>16</v>
      </c>
      <c r="B113" s="28" t="s">
        <v>101</v>
      </c>
      <c r="C113" s="62">
        <v>250</v>
      </c>
      <c r="D113" s="63">
        <v>1</v>
      </c>
      <c r="E113" s="64">
        <f t="shared" ref="E113:E125" si="17">C113*D113</f>
        <v>250</v>
      </c>
      <c r="F113" s="210">
        <v>1353.2163569999998</v>
      </c>
      <c r="H113" s="34"/>
      <c r="I113" s="29"/>
      <c r="J113" s="34"/>
      <c r="K113" s="65"/>
      <c r="L113" s="210">
        <v>445.07572321200001</v>
      </c>
      <c r="M113" s="226">
        <f>IFERROR((N113)/F113*10,0)</f>
        <v>3.0318226027635879</v>
      </c>
      <c r="N113" s="210">
        <v>410.27119375820001</v>
      </c>
      <c r="O113" s="210">
        <v>14.9357817</v>
      </c>
      <c r="Q113" s="204">
        <f>SUM(N113:O113)+L113</f>
        <v>870.28269867020003</v>
      </c>
      <c r="R113" s="204">
        <f>IFERROR(Q113/F113*10,0)</f>
        <v>6.4312162217693336</v>
      </c>
    </row>
    <row r="114" spans="1:18" x14ac:dyDescent="0.2">
      <c r="A114" s="60">
        <f t="shared" si="16"/>
        <v>17</v>
      </c>
      <c r="B114" s="28" t="s">
        <v>102</v>
      </c>
      <c r="C114" s="62">
        <v>250</v>
      </c>
      <c r="D114" s="63">
        <v>1</v>
      </c>
      <c r="E114" s="64">
        <f t="shared" si="17"/>
        <v>250</v>
      </c>
      <c r="F114" s="212"/>
      <c r="H114" s="34"/>
      <c r="I114" s="29"/>
      <c r="J114" s="34"/>
      <c r="K114" s="65"/>
      <c r="L114" s="212"/>
      <c r="M114" s="227"/>
      <c r="N114" s="212"/>
      <c r="O114" s="212"/>
      <c r="Q114" s="205"/>
      <c r="R114" s="205"/>
    </row>
    <row r="115" spans="1:18" s="118" customFormat="1" x14ac:dyDescent="0.2">
      <c r="A115" s="60">
        <f t="shared" si="16"/>
        <v>18</v>
      </c>
      <c r="B115" s="28" t="s">
        <v>104</v>
      </c>
      <c r="C115" s="62">
        <v>0</v>
      </c>
      <c r="D115" s="63">
        <v>1</v>
      </c>
      <c r="E115" s="64">
        <f t="shared" si="17"/>
        <v>0</v>
      </c>
      <c r="F115" s="210">
        <v>403.916335</v>
      </c>
      <c r="G115" s="114"/>
      <c r="H115" s="34"/>
      <c r="I115" s="29"/>
      <c r="J115" s="34"/>
      <c r="K115" s="65"/>
      <c r="L115" s="210">
        <v>41.880229290000003</v>
      </c>
      <c r="M115" s="226"/>
      <c r="N115" s="210">
        <v>103.5026719075</v>
      </c>
      <c r="O115" s="210">
        <v>10.955983999999999</v>
      </c>
      <c r="Q115" s="204">
        <f>SUM(N115:O115)+L115</f>
        <v>156.33888519750002</v>
      </c>
      <c r="R115" s="204">
        <f>IFERROR(Q115/F115*10,0)</f>
        <v>3.8705759497817787</v>
      </c>
    </row>
    <row r="116" spans="1:18" x14ac:dyDescent="0.2">
      <c r="A116" s="60">
        <f t="shared" si="16"/>
        <v>19</v>
      </c>
      <c r="B116" s="28" t="s">
        <v>105</v>
      </c>
      <c r="C116" s="62">
        <v>210</v>
      </c>
      <c r="D116" s="63">
        <v>1</v>
      </c>
      <c r="E116" s="64">
        <f t="shared" si="17"/>
        <v>210</v>
      </c>
      <c r="F116" s="212"/>
      <c r="H116" s="34"/>
      <c r="I116" s="29"/>
      <c r="J116" s="34"/>
      <c r="K116" s="65"/>
      <c r="L116" s="212"/>
      <c r="M116" s="227"/>
      <c r="N116" s="212"/>
      <c r="O116" s="212"/>
      <c r="Q116" s="205"/>
      <c r="R116" s="205"/>
    </row>
    <row r="117" spans="1:18" x14ac:dyDescent="0.2">
      <c r="A117" s="60">
        <f t="shared" si="16"/>
        <v>20</v>
      </c>
      <c r="B117" s="28" t="s">
        <v>106</v>
      </c>
      <c r="C117" s="62">
        <v>672</v>
      </c>
      <c r="D117" s="63">
        <v>1</v>
      </c>
      <c r="E117" s="64">
        <f t="shared" si="17"/>
        <v>672</v>
      </c>
      <c r="F117" s="62">
        <v>2505.8970820000004</v>
      </c>
      <c r="H117" s="34"/>
      <c r="I117" s="29"/>
      <c r="J117" s="34"/>
      <c r="K117" s="65"/>
      <c r="L117" s="62">
        <v>118.145836961</v>
      </c>
      <c r="M117" s="130">
        <f t="shared" ref="M117:M125" si="18">IFERROR((N117)/F117*10,0)</f>
        <v>2.2477534401103543</v>
      </c>
      <c r="N117" s="62">
        <v>563.26387866279993</v>
      </c>
      <c r="O117" s="62">
        <v>-17.691777900000005</v>
      </c>
      <c r="Q117" s="34">
        <f t="shared" ref="Q117:Q128" si="19">SUM(N117:O117)+L117</f>
        <v>663.71793772379988</v>
      </c>
      <c r="R117" s="34">
        <f t="shared" ref="R117:R125" si="20">IFERROR(Q117/F117*10,0)</f>
        <v>2.6486240895179742</v>
      </c>
    </row>
    <row r="118" spans="1:18" x14ac:dyDescent="0.2">
      <c r="A118" s="60">
        <f t="shared" si="16"/>
        <v>21</v>
      </c>
      <c r="B118" s="68" t="s">
        <v>128</v>
      </c>
      <c r="C118" s="62">
        <v>2335</v>
      </c>
      <c r="D118" s="63">
        <v>1</v>
      </c>
      <c r="E118" s="64">
        <f t="shared" si="17"/>
        <v>2335</v>
      </c>
      <c r="F118" s="62">
        <v>3725.7986470000001</v>
      </c>
      <c r="H118" s="34"/>
      <c r="I118" s="29"/>
      <c r="J118" s="34"/>
      <c r="K118" s="65"/>
      <c r="L118" s="62">
        <v>646.58785339533244</v>
      </c>
      <c r="M118" s="130">
        <f t="shared" si="18"/>
        <v>0.1565020626569571</v>
      </c>
      <c r="N118" s="62">
        <v>58.309517329999998</v>
      </c>
      <c r="O118" s="62">
        <v>-189.47396069999999</v>
      </c>
      <c r="Q118" s="34">
        <f t="shared" si="19"/>
        <v>515.42341002533249</v>
      </c>
      <c r="R118" s="34">
        <f t="shared" si="20"/>
        <v>1.3833904052768649</v>
      </c>
    </row>
    <row r="119" spans="1:18" x14ac:dyDescent="0.2">
      <c r="A119" s="60">
        <f t="shared" si="16"/>
        <v>22</v>
      </c>
      <c r="B119" s="28" t="s">
        <v>108</v>
      </c>
      <c r="C119" s="62">
        <v>250</v>
      </c>
      <c r="D119" s="63">
        <v>1</v>
      </c>
      <c r="E119" s="64">
        <f t="shared" si="17"/>
        <v>250</v>
      </c>
      <c r="F119" s="62">
        <v>1182.725402</v>
      </c>
      <c r="H119" s="34"/>
      <c r="I119" s="29"/>
      <c r="J119" s="34"/>
      <c r="K119" s="65"/>
      <c r="L119" s="62">
        <v>393.50582172000003</v>
      </c>
      <c r="M119" s="130">
        <f t="shared" si="18"/>
        <v>2.9158762100232627</v>
      </c>
      <c r="N119" s="62">
        <v>344.86808626819999</v>
      </c>
      <c r="O119" s="62">
        <v>13.216813</v>
      </c>
      <c r="Q119" s="34">
        <f t="shared" si="19"/>
        <v>751.59072098820002</v>
      </c>
      <c r="R119" s="34">
        <f t="shared" si="20"/>
        <v>6.354735593885553</v>
      </c>
    </row>
    <row r="120" spans="1:18" x14ac:dyDescent="0.2">
      <c r="A120" s="60">
        <f t="shared" si="16"/>
        <v>23</v>
      </c>
      <c r="B120" s="28" t="s">
        <v>109</v>
      </c>
      <c r="C120" s="62">
        <v>500</v>
      </c>
      <c r="D120" s="63">
        <v>1</v>
      </c>
      <c r="E120" s="64">
        <f t="shared" si="17"/>
        <v>500</v>
      </c>
      <c r="F120" s="62">
        <v>3021.4168220000001</v>
      </c>
      <c r="H120" s="34"/>
      <c r="I120" s="29"/>
      <c r="J120" s="34"/>
      <c r="K120" s="65"/>
      <c r="L120" s="62">
        <v>602.76560198799996</v>
      </c>
      <c r="M120" s="130">
        <f t="shared" si="18"/>
        <v>2.1324066264922652</v>
      </c>
      <c r="N120" s="62">
        <v>644.28892526280003</v>
      </c>
      <c r="O120" s="62">
        <v>160.16233939999998</v>
      </c>
      <c r="Q120" s="34">
        <f t="shared" si="19"/>
        <v>1407.2168666508001</v>
      </c>
      <c r="R120" s="34">
        <f t="shared" si="20"/>
        <v>4.6574734621332556</v>
      </c>
    </row>
    <row r="121" spans="1:18" x14ac:dyDescent="0.2">
      <c r="A121" s="60">
        <f t="shared" si="16"/>
        <v>24</v>
      </c>
      <c r="B121" s="28" t="s">
        <v>110</v>
      </c>
      <c r="C121" s="62">
        <v>500</v>
      </c>
      <c r="D121" s="63">
        <v>1</v>
      </c>
      <c r="E121" s="64">
        <f t="shared" si="17"/>
        <v>500</v>
      </c>
      <c r="F121" s="62">
        <v>2932.7553479999997</v>
      </c>
      <c r="H121" s="34"/>
      <c r="I121" s="29"/>
      <c r="J121" s="34"/>
      <c r="K121" s="65"/>
      <c r="L121" s="62">
        <v>602.76560196900004</v>
      </c>
      <c r="M121" s="130">
        <f t="shared" si="18"/>
        <v>2.1303275065724985</v>
      </c>
      <c r="N121" s="62">
        <v>624.7729387892</v>
      </c>
      <c r="O121" s="62">
        <v>0</v>
      </c>
      <c r="Q121" s="34">
        <f t="shared" si="19"/>
        <v>1227.5385407582</v>
      </c>
      <c r="R121" s="34">
        <f t="shared" si="20"/>
        <v>4.185615215382092</v>
      </c>
    </row>
    <row r="122" spans="1:18" x14ac:dyDescent="0.2">
      <c r="A122" s="60">
        <f t="shared" si="16"/>
        <v>25</v>
      </c>
      <c r="B122" s="28" t="s">
        <v>29</v>
      </c>
      <c r="C122" s="62">
        <v>660</v>
      </c>
      <c r="D122" s="63">
        <v>1</v>
      </c>
      <c r="E122" s="64">
        <f t="shared" si="17"/>
        <v>660</v>
      </c>
      <c r="F122" s="62">
        <v>2248.9189999999999</v>
      </c>
      <c r="H122" s="34"/>
      <c r="I122" s="29"/>
      <c r="J122" s="34"/>
      <c r="K122" s="65"/>
      <c r="L122" s="62">
        <v>454.04708885100001</v>
      </c>
      <c r="M122" s="130">
        <f t="shared" si="18"/>
        <v>2.3495768598157603</v>
      </c>
      <c r="N122" s="62">
        <v>528.40080419999993</v>
      </c>
      <c r="O122" s="62">
        <v>249.7167283</v>
      </c>
      <c r="Q122" s="34">
        <f t="shared" si="19"/>
        <v>1232.1646213509998</v>
      </c>
      <c r="R122" s="34">
        <f t="shared" si="20"/>
        <v>5.478919522450564</v>
      </c>
    </row>
    <row r="123" spans="1:18" x14ac:dyDescent="0.2">
      <c r="A123" s="60">
        <f t="shared" si="16"/>
        <v>26</v>
      </c>
      <c r="B123" s="28" t="s">
        <v>30</v>
      </c>
      <c r="C123" s="62">
        <v>660</v>
      </c>
      <c r="D123" s="63">
        <v>1</v>
      </c>
      <c r="E123" s="64">
        <f t="shared" si="17"/>
        <v>660</v>
      </c>
      <c r="F123" s="62">
        <v>2620.4160000000002</v>
      </c>
      <c r="H123" s="34"/>
      <c r="I123" s="29"/>
      <c r="J123" s="34"/>
      <c r="K123" s="65"/>
      <c r="L123" s="62">
        <v>454.04708885100001</v>
      </c>
      <c r="M123" s="130">
        <f t="shared" si="18"/>
        <v>2.3456079622472155</v>
      </c>
      <c r="N123" s="62">
        <v>614.64686339999992</v>
      </c>
      <c r="O123" s="62">
        <v>0</v>
      </c>
      <c r="Q123" s="34">
        <f t="shared" si="19"/>
        <v>1068.6939522509999</v>
      </c>
      <c r="R123" s="34">
        <f t="shared" si="20"/>
        <v>4.0783369978316415</v>
      </c>
    </row>
    <row r="124" spans="1:18" x14ac:dyDescent="0.2">
      <c r="A124" s="60">
        <f t="shared" si="16"/>
        <v>27</v>
      </c>
      <c r="B124" s="28" t="s">
        <v>31</v>
      </c>
      <c r="C124" s="62">
        <v>660</v>
      </c>
      <c r="D124" s="63">
        <v>1</v>
      </c>
      <c r="E124" s="64">
        <f t="shared" si="17"/>
        <v>660</v>
      </c>
      <c r="F124" s="62">
        <v>2401.0839999999998</v>
      </c>
      <c r="H124" s="34"/>
      <c r="I124" s="29"/>
      <c r="J124" s="34"/>
      <c r="K124" s="65"/>
      <c r="L124" s="62">
        <v>454.04708885100001</v>
      </c>
      <c r="M124" s="130">
        <f t="shared" si="18"/>
        <v>2.3470487213275342</v>
      </c>
      <c r="N124" s="62">
        <v>563.54611320000004</v>
      </c>
      <c r="O124" s="62">
        <v>0</v>
      </c>
      <c r="Q124" s="34">
        <f t="shared" si="19"/>
        <v>1017.593202051</v>
      </c>
      <c r="R124" s="34">
        <f t="shared" si="20"/>
        <v>4.2380574859146956</v>
      </c>
    </row>
    <row r="125" spans="1:18" ht="15" x14ac:dyDescent="0.2">
      <c r="A125" s="60">
        <f t="shared" si="16"/>
        <v>28</v>
      </c>
      <c r="B125" s="28" t="s">
        <v>111</v>
      </c>
      <c r="C125" s="91">
        <v>0</v>
      </c>
      <c r="D125" s="92">
        <v>0</v>
      </c>
      <c r="E125" s="93">
        <f t="shared" si="17"/>
        <v>0</v>
      </c>
      <c r="F125" s="62">
        <v>0</v>
      </c>
      <c r="H125" s="133"/>
      <c r="I125" s="133"/>
      <c r="J125" s="133"/>
      <c r="K125" s="94"/>
      <c r="L125" s="62">
        <v>0</v>
      </c>
      <c r="M125" s="134">
        <f t="shared" si="18"/>
        <v>0</v>
      </c>
      <c r="N125" s="62">
        <v>0</v>
      </c>
      <c r="O125" s="62">
        <v>-0.12</v>
      </c>
      <c r="Q125" s="96">
        <f t="shared" si="19"/>
        <v>-0.12</v>
      </c>
      <c r="R125" s="96">
        <f t="shared" si="20"/>
        <v>0</v>
      </c>
    </row>
    <row r="126" spans="1:18" x14ac:dyDescent="0.2">
      <c r="A126" s="60">
        <f t="shared" si="16"/>
        <v>29</v>
      </c>
      <c r="B126" s="135" t="s">
        <v>32</v>
      </c>
      <c r="C126" s="136"/>
      <c r="D126" s="136"/>
      <c r="E126" s="136"/>
      <c r="F126" s="62">
        <v>0</v>
      </c>
      <c r="G126" s="136"/>
      <c r="H126" s="136"/>
      <c r="I126" s="136"/>
      <c r="J126" s="136"/>
      <c r="K126" s="136"/>
      <c r="L126" s="62">
        <v>0</v>
      </c>
      <c r="M126" s="136"/>
      <c r="N126" s="62">
        <v>2.2200000000000002</v>
      </c>
      <c r="O126" s="62">
        <v>0</v>
      </c>
      <c r="Q126" s="96">
        <f t="shared" si="19"/>
        <v>2.2200000000000002</v>
      </c>
      <c r="R126" s="136"/>
    </row>
    <row r="127" spans="1:18" x14ac:dyDescent="0.2">
      <c r="A127" s="60">
        <f t="shared" si="16"/>
        <v>30</v>
      </c>
      <c r="B127" s="135" t="s">
        <v>140</v>
      </c>
      <c r="C127" s="136"/>
      <c r="D127" s="136"/>
      <c r="E127" s="136"/>
      <c r="F127" s="62">
        <v>795.57912499999998</v>
      </c>
      <c r="G127" s="136"/>
      <c r="H127" s="136"/>
      <c r="I127" s="136"/>
      <c r="J127" s="136"/>
      <c r="K127" s="136"/>
      <c r="L127" s="62">
        <v>0</v>
      </c>
      <c r="M127" s="136"/>
      <c r="N127" s="62">
        <v>214.467939</v>
      </c>
      <c r="O127" s="62">
        <v>0</v>
      </c>
      <c r="Q127" s="96">
        <f t="shared" si="19"/>
        <v>214.467939</v>
      </c>
      <c r="R127" s="136"/>
    </row>
    <row r="128" spans="1:18" x14ac:dyDescent="0.2">
      <c r="A128" s="60">
        <f t="shared" si="16"/>
        <v>31</v>
      </c>
      <c r="B128" s="135" t="s">
        <v>141</v>
      </c>
      <c r="C128" s="136"/>
      <c r="D128" s="136"/>
      <c r="E128" s="136"/>
      <c r="F128" s="62">
        <v>135.72489999999999</v>
      </c>
      <c r="G128" s="136"/>
      <c r="H128" s="136"/>
      <c r="I128" s="136"/>
      <c r="J128" s="136"/>
      <c r="K128" s="136"/>
      <c r="L128" s="62">
        <v>0</v>
      </c>
      <c r="M128" s="136"/>
      <c r="N128" s="62">
        <v>37.395543600000003</v>
      </c>
      <c r="O128" s="62">
        <v>0</v>
      </c>
      <c r="Q128" s="96">
        <f t="shared" si="19"/>
        <v>37.395543600000003</v>
      </c>
      <c r="R128" s="136"/>
    </row>
    <row r="129" spans="1:18" ht="15" x14ac:dyDescent="0.25">
      <c r="A129" s="69"/>
      <c r="B129" s="36" t="s">
        <v>33</v>
      </c>
      <c r="C129" s="137">
        <f>SUM(C98:C125)</f>
        <v>12547</v>
      </c>
      <c r="D129" s="138">
        <f>E129/C129</f>
        <v>1</v>
      </c>
      <c r="E129" s="137">
        <f>SUM(E98:E125)</f>
        <v>12547</v>
      </c>
      <c r="F129" s="137">
        <f>SUM(F98:F128)</f>
        <v>49423.420820000007</v>
      </c>
      <c r="G129" s="139"/>
      <c r="H129" s="140"/>
      <c r="I129" s="140"/>
      <c r="J129" s="140"/>
      <c r="K129" s="141"/>
      <c r="L129" s="137">
        <f>SUM(L98:L128)</f>
        <v>7649.5864391763316</v>
      </c>
      <c r="M129" s="142">
        <f t="shared" ref="M129:M147" si="21">IFERROR((N129)/F129*10,0)</f>
        <v>2.3232972493560182</v>
      </c>
      <c r="N129" s="137">
        <f>SUM(N98:N128)</f>
        <v>11482.529764487099</v>
      </c>
      <c r="O129" s="137">
        <f>SUM(O98:O128)</f>
        <v>516.40175390000002</v>
      </c>
      <c r="Q129" s="70">
        <f>SUM(Q98:Q128)</f>
        <v>19648.517957563436</v>
      </c>
      <c r="R129" s="143">
        <f t="shared" ref="R129:R147" si="22">IFERROR(Q129/F129*10,0)</f>
        <v>3.9755479551128796</v>
      </c>
    </row>
    <row r="130" spans="1:18" x14ac:dyDescent="0.2">
      <c r="A130" s="60">
        <f>A128+1</f>
        <v>32</v>
      </c>
      <c r="B130" s="28" t="s">
        <v>34</v>
      </c>
      <c r="C130" s="62">
        <v>2100</v>
      </c>
      <c r="D130" s="75">
        <v>0.31778200000000001</v>
      </c>
      <c r="E130" s="64">
        <f>C130*D130</f>
        <v>667.34220000000005</v>
      </c>
      <c r="F130" s="62">
        <v>4486.1391899999999</v>
      </c>
      <c r="H130" s="34"/>
      <c r="I130" s="29"/>
      <c r="J130" s="34"/>
      <c r="K130" s="65"/>
      <c r="L130" s="62">
        <v>303.08058839999995</v>
      </c>
      <c r="M130" s="130">
        <f t="shared" si="21"/>
        <v>1.2744129142814224</v>
      </c>
      <c r="N130" s="62">
        <v>571.71937190000006</v>
      </c>
      <c r="O130" s="62">
        <v>43.278317599999994</v>
      </c>
      <c r="Q130" s="34">
        <f t="shared" ref="Q130:Q149" si="23">SUM(N130:O130)+L130</f>
        <v>918.0782779000001</v>
      </c>
      <c r="R130" s="34">
        <f t="shared" si="22"/>
        <v>2.0464774698620087</v>
      </c>
    </row>
    <row r="131" spans="1:18" s="118" customFormat="1" x14ac:dyDescent="0.2">
      <c r="A131" s="60">
        <f t="shared" si="16"/>
        <v>33</v>
      </c>
      <c r="B131" s="28" t="s">
        <v>35</v>
      </c>
      <c r="C131" s="62">
        <v>500</v>
      </c>
      <c r="D131" s="75">
        <v>0.28230699999999997</v>
      </c>
      <c r="E131" s="64">
        <f t="shared" ref="E131:E147" si="24">C131*D131</f>
        <v>141.15349999999998</v>
      </c>
      <c r="F131" s="62">
        <v>909.86152200000004</v>
      </c>
      <c r="G131" s="114"/>
      <c r="H131" s="34"/>
      <c r="I131" s="29"/>
      <c r="J131" s="34"/>
      <c r="K131" s="65"/>
      <c r="L131" s="62">
        <v>117.21295939999999</v>
      </c>
      <c r="M131" s="130">
        <f t="shared" si="21"/>
        <v>1.2552821296249961</v>
      </c>
      <c r="N131" s="62">
        <v>114.21329090000002</v>
      </c>
      <c r="O131" s="62">
        <v>11.5110431</v>
      </c>
      <c r="Q131" s="34">
        <f t="shared" si="23"/>
        <v>242.93729339999999</v>
      </c>
      <c r="R131" s="34">
        <f t="shared" si="22"/>
        <v>2.6700468975321718</v>
      </c>
    </row>
    <row r="132" spans="1:18" x14ac:dyDescent="0.2">
      <c r="A132" s="60">
        <f t="shared" si="16"/>
        <v>34</v>
      </c>
      <c r="B132" s="28" t="s">
        <v>36</v>
      </c>
      <c r="C132" s="62">
        <v>1260</v>
      </c>
      <c r="D132" s="75">
        <v>0.36585600000000001</v>
      </c>
      <c r="E132" s="64">
        <f t="shared" si="24"/>
        <v>460.97856000000002</v>
      </c>
      <c r="F132" s="62">
        <v>2987.0464239999997</v>
      </c>
      <c r="H132" s="34"/>
      <c r="I132" s="29"/>
      <c r="J132" s="34"/>
      <c r="K132" s="65"/>
      <c r="L132" s="62">
        <v>253.08412180000002</v>
      </c>
      <c r="M132" s="130">
        <f t="shared" si="21"/>
        <v>1.5389456849633483</v>
      </c>
      <c r="N132" s="62">
        <v>459.69022049999995</v>
      </c>
      <c r="O132" s="62">
        <v>39.6081845</v>
      </c>
      <c r="Q132" s="34">
        <f t="shared" si="23"/>
        <v>752.38252679999994</v>
      </c>
      <c r="R132" s="34">
        <f t="shared" si="22"/>
        <v>2.51881765463984</v>
      </c>
    </row>
    <row r="133" spans="1:18" x14ac:dyDescent="0.2">
      <c r="A133" s="60">
        <f t="shared" si="16"/>
        <v>35</v>
      </c>
      <c r="B133" s="28" t="s">
        <v>37</v>
      </c>
      <c r="C133" s="62">
        <v>1000</v>
      </c>
      <c r="D133" s="75">
        <v>0.35783500000000001</v>
      </c>
      <c r="E133" s="64">
        <f t="shared" si="24"/>
        <v>357.83500000000004</v>
      </c>
      <c r="F133" s="62">
        <v>2457.5006699999999</v>
      </c>
      <c r="H133" s="34"/>
      <c r="I133" s="29"/>
      <c r="J133" s="34"/>
      <c r="K133" s="65"/>
      <c r="L133" s="62">
        <v>164.54670320000002</v>
      </c>
      <c r="M133" s="130">
        <f t="shared" si="21"/>
        <v>1.4400579618153266</v>
      </c>
      <c r="N133" s="62">
        <v>353.89434059999996</v>
      </c>
      <c r="O133" s="62">
        <v>40.125892999999998</v>
      </c>
      <c r="Q133" s="34">
        <f t="shared" si="23"/>
        <v>558.56693680000001</v>
      </c>
      <c r="R133" s="34">
        <f t="shared" si="22"/>
        <v>2.2729065494008598</v>
      </c>
    </row>
    <row r="134" spans="1:18" x14ac:dyDescent="0.2">
      <c r="A134" s="60">
        <f t="shared" si="16"/>
        <v>36</v>
      </c>
      <c r="B134" s="28" t="s">
        <v>38</v>
      </c>
      <c r="C134" s="62">
        <v>1000</v>
      </c>
      <c r="D134" s="75">
        <v>0.29649900000000001</v>
      </c>
      <c r="E134" s="64">
        <f t="shared" si="24"/>
        <v>296.49900000000002</v>
      </c>
      <c r="F134" s="62">
        <v>2093.6085449999996</v>
      </c>
      <c r="H134" s="34"/>
      <c r="I134" s="29"/>
      <c r="J134" s="34"/>
      <c r="K134" s="65"/>
      <c r="L134" s="62">
        <v>203.79484300000001</v>
      </c>
      <c r="M134" s="130">
        <f t="shared" si="21"/>
        <v>1.440817822512279</v>
      </c>
      <c r="N134" s="62">
        <v>301.65085049999999</v>
      </c>
      <c r="O134" s="62">
        <v>33.192193899999999</v>
      </c>
      <c r="Q134" s="34">
        <f t="shared" si="23"/>
        <v>538.63788739999995</v>
      </c>
      <c r="R134" s="34">
        <f t="shared" si="22"/>
        <v>2.5727726832524942</v>
      </c>
    </row>
    <row r="135" spans="1:18" x14ac:dyDescent="0.2">
      <c r="A135" s="60">
        <f t="shared" si="16"/>
        <v>37</v>
      </c>
      <c r="B135" s="28" t="s">
        <v>39</v>
      </c>
      <c r="C135" s="62">
        <v>1000</v>
      </c>
      <c r="D135" s="75">
        <v>0.351576</v>
      </c>
      <c r="E135" s="64">
        <f t="shared" si="24"/>
        <v>351.57600000000002</v>
      </c>
      <c r="F135" s="62">
        <v>2261.7380579999999</v>
      </c>
      <c r="H135" s="34"/>
      <c r="I135" s="29"/>
      <c r="J135" s="34"/>
      <c r="K135" s="65"/>
      <c r="L135" s="62">
        <v>327.75421250000005</v>
      </c>
      <c r="M135" s="130">
        <f t="shared" si="21"/>
        <v>1.433589799018185</v>
      </c>
      <c r="N135" s="62">
        <v>324.24046079999999</v>
      </c>
      <c r="O135" s="62">
        <v>40.619880500000001</v>
      </c>
      <c r="Q135" s="34">
        <f t="shared" si="23"/>
        <v>692.61455380000007</v>
      </c>
      <c r="R135" s="34">
        <f t="shared" si="22"/>
        <v>3.0623110901377428</v>
      </c>
    </row>
    <row r="136" spans="1:18" x14ac:dyDescent="0.2">
      <c r="A136" s="60">
        <f t="shared" si="16"/>
        <v>38</v>
      </c>
      <c r="B136" s="28" t="s">
        <v>40</v>
      </c>
      <c r="C136" s="62">
        <v>500</v>
      </c>
      <c r="D136" s="75">
        <v>0.351576</v>
      </c>
      <c r="E136" s="64">
        <f t="shared" si="24"/>
        <v>175.78800000000001</v>
      </c>
      <c r="F136" s="62">
        <v>1169.709852</v>
      </c>
      <c r="H136" s="34"/>
      <c r="I136" s="29"/>
      <c r="J136" s="34"/>
      <c r="K136" s="65"/>
      <c r="L136" s="62">
        <v>188.4271038</v>
      </c>
      <c r="M136" s="130">
        <f t="shared" si="21"/>
        <v>1.4555260948592919</v>
      </c>
      <c r="N136" s="62">
        <v>170.25432130000002</v>
      </c>
      <c r="O136" s="62">
        <v>16.382883099999997</v>
      </c>
      <c r="Q136" s="34">
        <f t="shared" si="23"/>
        <v>375.06430820000003</v>
      </c>
      <c r="R136" s="34">
        <f t="shared" si="22"/>
        <v>3.2064730202853764</v>
      </c>
    </row>
    <row r="137" spans="1:18" x14ac:dyDescent="0.2">
      <c r="A137" s="60">
        <f t="shared" si="16"/>
        <v>39</v>
      </c>
      <c r="B137" s="28" t="s">
        <v>112</v>
      </c>
      <c r="C137" s="62">
        <v>656.2</v>
      </c>
      <c r="D137" s="75">
        <v>0.31136999999999998</v>
      </c>
      <c r="E137" s="64">
        <f t="shared" si="24"/>
        <v>204.32099400000001</v>
      </c>
      <c r="F137" s="62">
        <v>669.20676600000002</v>
      </c>
      <c r="H137" s="34"/>
      <c r="I137" s="29"/>
      <c r="J137" s="34"/>
      <c r="K137" s="65"/>
      <c r="L137" s="62">
        <v>124.66860629999999</v>
      </c>
      <c r="M137" s="130">
        <f t="shared" si="21"/>
        <v>2.613937344308022</v>
      </c>
      <c r="N137" s="62">
        <v>174.9264556711</v>
      </c>
      <c r="O137" s="62">
        <v>2.3650973</v>
      </c>
      <c r="Q137" s="34">
        <f t="shared" si="23"/>
        <v>301.9601592711</v>
      </c>
      <c r="R137" s="34">
        <f t="shared" si="22"/>
        <v>4.5122101959007992</v>
      </c>
    </row>
    <row r="138" spans="1:18" x14ac:dyDescent="0.2">
      <c r="A138" s="60">
        <f t="shared" si="16"/>
        <v>40</v>
      </c>
      <c r="B138" s="28" t="s">
        <v>113</v>
      </c>
      <c r="C138" s="62">
        <v>657.39</v>
      </c>
      <c r="D138" s="75">
        <v>0.30480299999999999</v>
      </c>
      <c r="E138" s="64">
        <f t="shared" si="24"/>
        <v>200.37444417</v>
      </c>
      <c r="F138" s="62">
        <v>395.48479099999997</v>
      </c>
      <c r="H138" s="34"/>
      <c r="I138" s="29"/>
      <c r="J138" s="34"/>
      <c r="K138" s="65"/>
      <c r="L138" s="62">
        <v>152.37937959999999</v>
      </c>
      <c r="M138" s="130">
        <f t="shared" si="21"/>
        <v>2.4781089471984279</v>
      </c>
      <c r="N138" s="62">
        <v>98.005439905800017</v>
      </c>
      <c r="O138" s="62">
        <v>-1.2808425000000079</v>
      </c>
      <c r="Q138" s="34">
        <f t="shared" si="23"/>
        <v>249.1039770058</v>
      </c>
      <c r="R138" s="34">
        <f t="shared" si="22"/>
        <v>6.2986992843879053</v>
      </c>
    </row>
    <row r="139" spans="1:18" x14ac:dyDescent="0.2">
      <c r="A139" s="60">
        <f t="shared" si="16"/>
        <v>41</v>
      </c>
      <c r="B139" s="28" t="s">
        <v>41</v>
      </c>
      <c r="C139" s="62">
        <v>1500</v>
      </c>
      <c r="D139" s="75">
        <v>9.8699999999999996E-2</v>
      </c>
      <c r="E139" s="64">
        <f t="shared" si="24"/>
        <v>148.04999999999998</v>
      </c>
      <c r="F139" s="62">
        <v>979.28658399999995</v>
      </c>
      <c r="H139" s="34"/>
      <c r="I139" s="29"/>
      <c r="J139" s="34"/>
      <c r="K139" s="65"/>
      <c r="L139" s="62">
        <v>114.07988779999999</v>
      </c>
      <c r="M139" s="130">
        <f t="shared" si="21"/>
        <v>2.1641813802281189</v>
      </c>
      <c r="N139" s="62">
        <v>211.93537909999998</v>
      </c>
      <c r="O139" s="62">
        <v>-8.1634200000000073E-2</v>
      </c>
      <c r="Q139" s="34">
        <f t="shared" si="23"/>
        <v>325.93363269999998</v>
      </c>
      <c r="R139" s="34">
        <f t="shared" si="22"/>
        <v>3.3282762985344849</v>
      </c>
    </row>
    <row r="140" spans="1:18" x14ac:dyDescent="0.2">
      <c r="A140" s="60">
        <f t="shared" si="16"/>
        <v>42</v>
      </c>
      <c r="B140" s="28" t="s">
        <v>42</v>
      </c>
      <c r="C140" s="62">
        <v>1000</v>
      </c>
      <c r="D140" s="75">
        <v>0.29466599999999998</v>
      </c>
      <c r="E140" s="64">
        <f t="shared" si="24"/>
        <v>294.666</v>
      </c>
      <c r="F140" s="62">
        <v>2053.7389320000002</v>
      </c>
      <c r="H140" s="34"/>
      <c r="I140" s="29"/>
      <c r="J140" s="34"/>
      <c r="K140" s="65"/>
      <c r="L140" s="62">
        <v>239.88950550000007</v>
      </c>
      <c r="M140" s="130">
        <f t="shared" si="21"/>
        <v>1.2565334311927043</v>
      </c>
      <c r="N140" s="62">
        <v>258.0591627</v>
      </c>
      <c r="O140" s="62">
        <v>20.884561599999998</v>
      </c>
      <c r="Q140" s="34">
        <f t="shared" si="23"/>
        <v>518.83322980000003</v>
      </c>
      <c r="R140" s="34">
        <f t="shared" si="22"/>
        <v>2.52628618816094</v>
      </c>
    </row>
    <row r="141" spans="1:18" x14ac:dyDescent="0.2">
      <c r="A141" s="60">
        <f t="shared" si="16"/>
        <v>43</v>
      </c>
      <c r="B141" s="28" t="s">
        <v>43</v>
      </c>
      <c r="C141" s="62">
        <v>1980</v>
      </c>
      <c r="D141" s="75">
        <v>0.31136999999999998</v>
      </c>
      <c r="E141" s="64">
        <f t="shared" si="24"/>
        <v>616.51259999999991</v>
      </c>
      <c r="F141" s="62">
        <v>4208.7082829999999</v>
      </c>
      <c r="H141" s="34"/>
      <c r="I141" s="29"/>
      <c r="J141" s="34"/>
      <c r="K141" s="65"/>
      <c r="L141" s="62">
        <v>512.67023799999993</v>
      </c>
      <c r="M141" s="130">
        <f t="shared" si="21"/>
        <v>1.2132708295857908</v>
      </c>
      <c r="N141" s="62">
        <v>510.63029899999992</v>
      </c>
      <c r="O141" s="62">
        <v>53.459211300000007</v>
      </c>
      <c r="Q141" s="34">
        <f t="shared" si="23"/>
        <v>1076.7597483</v>
      </c>
      <c r="R141" s="34">
        <f t="shared" si="22"/>
        <v>2.5584090792162897</v>
      </c>
    </row>
    <row r="142" spans="1:18" x14ac:dyDescent="0.2">
      <c r="A142" s="60">
        <f t="shared" si="16"/>
        <v>44</v>
      </c>
      <c r="B142" s="76" t="s">
        <v>129</v>
      </c>
      <c r="C142" s="62">
        <v>920</v>
      </c>
      <c r="D142" s="75">
        <v>0.42401</v>
      </c>
      <c r="E142" s="64">
        <f t="shared" si="24"/>
        <v>390.08920000000001</v>
      </c>
      <c r="F142" s="62">
        <v>1725.2911459999998</v>
      </c>
      <c r="H142" s="34"/>
      <c r="I142" s="29"/>
      <c r="J142" s="34"/>
      <c r="K142" s="65"/>
      <c r="L142" s="62">
        <v>498.55860799999999</v>
      </c>
      <c r="M142" s="130">
        <f t="shared" si="21"/>
        <v>2.9799337485268707</v>
      </c>
      <c r="N142" s="62">
        <v>514.12533120000001</v>
      </c>
      <c r="O142" s="62">
        <v>41.391928799999995</v>
      </c>
      <c r="Q142" s="34">
        <f t="shared" si="23"/>
        <v>1054.0758679999999</v>
      </c>
      <c r="R142" s="34">
        <f t="shared" si="22"/>
        <v>6.1095535698065886</v>
      </c>
    </row>
    <row r="143" spans="1:18" x14ac:dyDescent="0.2">
      <c r="A143" s="60">
        <f t="shared" si="16"/>
        <v>45</v>
      </c>
      <c r="B143" s="28" t="s">
        <v>45</v>
      </c>
      <c r="C143" s="62">
        <v>660</v>
      </c>
      <c r="D143" s="75">
        <v>0.43401000000000001</v>
      </c>
      <c r="E143" s="64">
        <f t="shared" si="24"/>
        <v>286.44659999999999</v>
      </c>
      <c r="F143" s="62">
        <v>2297.292931</v>
      </c>
      <c r="H143" s="34"/>
      <c r="I143" s="29"/>
      <c r="J143" s="34"/>
      <c r="K143" s="65"/>
      <c r="L143" s="62">
        <v>466.56629320000008</v>
      </c>
      <c r="M143" s="130">
        <f t="shared" si="21"/>
        <v>2.8721059939569371</v>
      </c>
      <c r="N143" s="62">
        <v>659.80687970000008</v>
      </c>
      <c r="O143" s="62">
        <v>11.620888299999997</v>
      </c>
      <c r="Q143" s="34">
        <f t="shared" si="23"/>
        <v>1137.9940612000003</v>
      </c>
      <c r="R143" s="34">
        <f t="shared" si="22"/>
        <v>4.9536306225633888</v>
      </c>
    </row>
    <row r="144" spans="1:18" x14ac:dyDescent="0.2">
      <c r="A144" s="60">
        <f t="shared" si="16"/>
        <v>46</v>
      </c>
      <c r="B144" s="28" t="s">
        <v>142</v>
      </c>
      <c r="C144" s="62">
        <v>0</v>
      </c>
      <c r="D144" s="75">
        <v>0</v>
      </c>
      <c r="E144" s="64">
        <f t="shared" si="24"/>
        <v>0</v>
      </c>
      <c r="F144" s="62">
        <v>0</v>
      </c>
      <c r="H144" s="34"/>
      <c r="I144" s="29"/>
      <c r="J144" s="34"/>
      <c r="K144" s="65"/>
      <c r="L144" s="62">
        <v>0</v>
      </c>
      <c r="M144" s="130">
        <f t="shared" si="21"/>
        <v>0</v>
      </c>
      <c r="N144" s="62">
        <v>0</v>
      </c>
      <c r="O144" s="62">
        <v>0</v>
      </c>
      <c r="Q144" s="34">
        <f t="shared" si="23"/>
        <v>0</v>
      </c>
      <c r="R144" s="34">
        <f t="shared" si="22"/>
        <v>0</v>
      </c>
    </row>
    <row r="145" spans="1:18" x14ac:dyDescent="0.2">
      <c r="A145" s="60">
        <f t="shared" si="16"/>
        <v>47</v>
      </c>
      <c r="B145" s="28" t="s">
        <v>115</v>
      </c>
      <c r="C145" s="62">
        <v>660</v>
      </c>
      <c r="D145" s="75">
        <v>0.51889393939393946</v>
      </c>
      <c r="E145" s="64">
        <f t="shared" si="24"/>
        <v>342.47</v>
      </c>
      <c r="F145" s="62">
        <v>823.08489199999997</v>
      </c>
      <c r="H145" s="34"/>
      <c r="I145" s="29"/>
      <c r="J145" s="34"/>
      <c r="K145" s="65"/>
      <c r="L145" s="62">
        <v>484.66233410000001</v>
      </c>
      <c r="M145" s="130">
        <f t="shared" si="21"/>
        <v>3.8711166122777034</v>
      </c>
      <c r="N145" s="62">
        <v>318.62575987359992</v>
      </c>
      <c r="O145" s="62">
        <v>6.4652583000000003</v>
      </c>
      <c r="Q145" s="34">
        <f t="shared" si="23"/>
        <v>809.75335227359994</v>
      </c>
      <c r="R145" s="34">
        <f t="shared" si="22"/>
        <v>9.838029590192015</v>
      </c>
    </row>
    <row r="146" spans="1:18" x14ac:dyDescent="0.2">
      <c r="A146" s="60">
        <f t="shared" si="16"/>
        <v>48</v>
      </c>
      <c r="B146" s="76" t="s">
        <v>46</v>
      </c>
      <c r="C146" s="62">
        <v>50</v>
      </c>
      <c r="D146" s="75">
        <v>1</v>
      </c>
      <c r="E146" s="64">
        <f t="shared" si="24"/>
        <v>50</v>
      </c>
      <c r="F146" s="62">
        <v>0</v>
      </c>
      <c r="H146" s="34"/>
      <c r="I146" s="29"/>
      <c r="J146" s="34"/>
      <c r="K146" s="65"/>
      <c r="L146" s="62">
        <v>0</v>
      </c>
      <c r="M146" s="130">
        <f t="shared" si="21"/>
        <v>0</v>
      </c>
      <c r="N146" s="62">
        <v>0</v>
      </c>
      <c r="O146" s="62">
        <v>0</v>
      </c>
      <c r="Q146" s="34">
        <f t="shared" si="23"/>
        <v>0</v>
      </c>
      <c r="R146" s="34">
        <f t="shared" si="22"/>
        <v>0</v>
      </c>
    </row>
    <row r="147" spans="1:18" s="118" customFormat="1" x14ac:dyDescent="0.2">
      <c r="A147" s="60">
        <f t="shared" si="16"/>
        <v>49</v>
      </c>
      <c r="B147" s="76" t="s">
        <v>47</v>
      </c>
      <c r="C147" s="62">
        <v>228</v>
      </c>
      <c r="D147" s="75">
        <v>1</v>
      </c>
      <c r="E147" s="64">
        <f t="shared" si="24"/>
        <v>228</v>
      </c>
      <c r="F147" s="62">
        <v>0</v>
      </c>
      <c r="G147" s="114"/>
      <c r="H147" s="34"/>
      <c r="I147" s="29"/>
      <c r="J147" s="34"/>
      <c r="K147" s="65"/>
      <c r="L147" s="62">
        <v>0</v>
      </c>
      <c r="M147" s="130">
        <f t="shared" si="21"/>
        <v>0</v>
      </c>
      <c r="N147" s="62">
        <v>0</v>
      </c>
      <c r="O147" s="62">
        <v>0</v>
      </c>
      <c r="Q147" s="34">
        <f t="shared" si="23"/>
        <v>0</v>
      </c>
      <c r="R147" s="34">
        <f t="shared" si="22"/>
        <v>0</v>
      </c>
    </row>
    <row r="148" spans="1:18" x14ac:dyDescent="0.2">
      <c r="A148" s="60">
        <f t="shared" si="16"/>
        <v>50</v>
      </c>
      <c r="B148" s="76" t="s">
        <v>116</v>
      </c>
      <c r="C148" s="56"/>
      <c r="D148" s="56"/>
      <c r="E148" s="56"/>
      <c r="F148" s="62">
        <v>0</v>
      </c>
      <c r="G148" s="57"/>
      <c r="H148" s="57"/>
      <c r="I148" s="57"/>
      <c r="J148" s="57"/>
      <c r="K148" s="57"/>
      <c r="L148" s="62">
        <v>0</v>
      </c>
      <c r="M148" s="57"/>
      <c r="N148" s="62">
        <v>0</v>
      </c>
      <c r="O148" s="62">
        <v>-35.743621600000004</v>
      </c>
      <c r="Q148" s="34">
        <f t="shared" si="23"/>
        <v>-35.743621600000004</v>
      </c>
      <c r="R148" s="55"/>
    </row>
    <row r="149" spans="1:18" x14ac:dyDescent="0.2">
      <c r="A149" s="60">
        <f t="shared" si="16"/>
        <v>51</v>
      </c>
      <c r="B149" s="76" t="s">
        <v>49</v>
      </c>
      <c r="C149" s="62">
        <v>0</v>
      </c>
      <c r="D149" s="75">
        <v>0</v>
      </c>
      <c r="E149" s="64">
        <f>C149*D149</f>
        <v>0</v>
      </c>
      <c r="F149" s="62">
        <v>147.46806999999998</v>
      </c>
      <c r="H149" s="34"/>
      <c r="I149" s="29"/>
      <c r="J149" s="34"/>
      <c r="K149" s="65"/>
      <c r="L149" s="62">
        <v>0</v>
      </c>
      <c r="M149" s="130">
        <f t="shared" ref="M149:M172" si="25">IFERROR((N149)/F149*10,0)</f>
        <v>3.0756682635773296</v>
      </c>
      <c r="N149" s="62">
        <v>45.356286279000003</v>
      </c>
      <c r="O149" s="62">
        <v>0</v>
      </c>
      <c r="Q149" s="34">
        <f t="shared" si="23"/>
        <v>45.356286279000003</v>
      </c>
      <c r="R149" s="34">
        <f>IFERROR(Q149/F149*10,0)</f>
        <v>3.0756682635773296</v>
      </c>
    </row>
    <row r="150" spans="1:18" x14ac:dyDescent="0.2">
      <c r="A150" s="60">
        <f t="shared" si="16"/>
        <v>52</v>
      </c>
      <c r="B150" s="76"/>
      <c r="C150" s="56"/>
      <c r="D150" s="56"/>
      <c r="E150" s="56"/>
      <c r="F150" s="62"/>
      <c r="G150" s="57"/>
      <c r="H150" s="57"/>
      <c r="I150" s="57"/>
      <c r="J150" s="57"/>
      <c r="K150" s="57"/>
      <c r="L150" s="62"/>
      <c r="M150" s="57"/>
      <c r="N150" s="62"/>
      <c r="O150" s="62"/>
      <c r="Q150" s="55"/>
      <c r="R150" s="55"/>
    </row>
    <row r="151" spans="1:18" ht="15" x14ac:dyDescent="0.2">
      <c r="A151" s="60">
        <f t="shared" si="16"/>
        <v>53</v>
      </c>
      <c r="B151" s="36" t="s">
        <v>48</v>
      </c>
      <c r="C151" s="77">
        <f>SUM(C130:C150)</f>
        <v>15671.59</v>
      </c>
      <c r="D151" s="78">
        <f>E151/C151</f>
        <v>0.33258285203798726</v>
      </c>
      <c r="E151" s="77">
        <f>SUM(E130:E150)</f>
        <v>5212.1020981700012</v>
      </c>
      <c r="F151" s="77">
        <f>SUM(F130:F150)</f>
        <v>29665.166655999994</v>
      </c>
      <c r="G151" s="36"/>
      <c r="H151" s="36"/>
      <c r="I151" s="36"/>
      <c r="J151" s="36"/>
      <c r="K151" s="36"/>
      <c r="L151" s="77">
        <f>SUM(L130:L150)</f>
        <v>4151.3753846</v>
      </c>
      <c r="M151" s="79">
        <f t="shared" si="25"/>
        <v>1.7148509256396138</v>
      </c>
      <c r="N151" s="77">
        <f>SUM(N130:N150)</f>
        <v>5087.1338499294998</v>
      </c>
      <c r="O151" s="77">
        <f>SUM(O130:O150)</f>
        <v>323.79924299999999</v>
      </c>
      <c r="Q151" s="77">
        <f>SUM(Q130:Q150)</f>
        <v>9562.3084775294992</v>
      </c>
      <c r="R151" s="79">
        <f>IFERROR(Q151/F151*10,0)</f>
        <v>3.2234130313221931</v>
      </c>
    </row>
    <row r="152" spans="1:18" x14ac:dyDescent="0.2">
      <c r="A152" s="60">
        <f t="shared" si="16"/>
        <v>54</v>
      </c>
      <c r="B152" s="28" t="s">
        <v>118</v>
      </c>
      <c r="C152" s="62">
        <v>440</v>
      </c>
      <c r="D152" s="63">
        <v>0.34813</v>
      </c>
      <c r="E152" s="64">
        <f>C152*D152</f>
        <v>153.1772</v>
      </c>
      <c r="F152" s="62">
        <v>297.682053</v>
      </c>
      <c r="H152" s="34"/>
      <c r="I152" s="29"/>
      <c r="J152" s="34"/>
      <c r="K152" s="65"/>
      <c r="L152" s="62">
        <v>0</v>
      </c>
      <c r="M152" s="130">
        <f t="shared" si="25"/>
        <v>2.4899137906711495</v>
      </c>
      <c r="N152" s="62">
        <v>74.120264899999995</v>
      </c>
      <c r="O152" s="62">
        <v>-4.6408626000000002</v>
      </c>
      <c r="Q152" s="34">
        <f>SUM(N152:O152)+L152</f>
        <v>69.47940229999999</v>
      </c>
      <c r="R152" s="34">
        <f>IFERROR(Q152/F152*10,0)</f>
        <v>2.3340138110375093</v>
      </c>
    </row>
    <row r="153" spans="1:18" x14ac:dyDescent="0.2">
      <c r="A153" s="60">
        <f t="shared" si="16"/>
        <v>55</v>
      </c>
      <c r="B153" s="28" t="s">
        <v>51</v>
      </c>
      <c r="C153" s="62">
        <v>320</v>
      </c>
      <c r="D153" s="63">
        <v>0.5</v>
      </c>
      <c r="E153" s="64">
        <f>C153*D153</f>
        <v>160</v>
      </c>
      <c r="F153" s="62">
        <v>1048.046597</v>
      </c>
      <c r="H153" s="34"/>
      <c r="I153" s="29"/>
      <c r="J153" s="34"/>
      <c r="K153" s="65"/>
      <c r="L153" s="62">
        <v>0</v>
      </c>
      <c r="M153" s="130">
        <f t="shared" si="25"/>
        <v>2.060142128394316</v>
      </c>
      <c r="N153" s="62">
        <v>215.91249469999997</v>
      </c>
      <c r="O153" s="62">
        <v>1.4306616999999999</v>
      </c>
      <c r="Q153" s="34">
        <f>SUM(N153:O153)+L153</f>
        <v>217.34315639999997</v>
      </c>
      <c r="R153" s="34">
        <f>IFERROR(Q153/F153*10,0)</f>
        <v>2.0737928735433888</v>
      </c>
    </row>
    <row r="154" spans="1:18" ht="15" x14ac:dyDescent="0.2">
      <c r="A154" s="60">
        <f t="shared" si="16"/>
        <v>56</v>
      </c>
      <c r="B154" s="28" t="s">
        <v>52</v>
      </c>
      <c r="C154" s="62">
        <v>1080</v>
      </c>
      <c r="D154" s="63">
        <v>0.41860000000000003</v>
      </c>
      <c r="E154" s="64">
        <f>C154*D154</f>
        <v>452.08800000000002</v>
      </c>
      <c r="F154" s="62">
        <v>3129.5924739999996</v>
      </c>
      <c r="H154" s="40"/>
      <c r="I154" s="40"/>
      <c r="J154" s="40"/>
      <c r="K154" s="65"/>
      <c r="L154" s="62">
        <v>0</v>
      </c>
      <c r="M154" s="130">
        <f t="shared" si="25"/>
        <v>3.0602163293034557</v>
      </c>
      <c r="N154" s="62">
        <v>957.72299929999997</v>
      </c>
      <c r="O154" s="62">
        <v>18.603621900000004</v>
      </c>
      <c r="Q154" s="34">
        <f>SUM(N154:O154)+L154</f>
        <v>976.32662119999998</v>
      </c>
      <c r="R154" s="34">
        <f>IFERROR(Q154/F154*10,0)</f>
        <v>3.119660560635666</v>
      </c>
    </row>
    <row r="155" spans="1:18" ht="15" x14ac:dyDescent="0.2">
      <c r="A155" s="60"/>
      <c r="B155" s="36" t="s">
        <v>53</v>
      </c>
      <c r="C155" s="77">
        <f>SUM(C152:C154)</f>
        <v>1840</v>
      </c>
      <c r="D155" s="78">
        <f>E155/C155</f>
        <v>0.41590500000000002</v>
      </c>
      <c r="E155" s="77">
        <f>SUM(E152:E154)</f>
        <v>765.26520000000005</v>
      </c>
      <c r="F155" s="77">
        <f>SUM(F152:F154)</f>
        <v>4475.3211240000001</v>
      </c>
      <c r="G155" s="36"/>
      <c r="H155" s="36"/>
      <c r="I155" s="36"/>
      <c r="J155" s="36"/>
      <c r="K155" s="36"/>
      <c r="L155" s="77">
        <f>SUM(L152:L154)</f>
        <v>0</v>
      </c>
      <c r="M155" s="77">
        <f t="shared" si="25"/>
        <v>2.7880809540316682</v>
      </c>
      <c r="N155" s="77">
        <f>SUM(N152:N154)</f>
        <v>1247.7557588999998</v>
      </c>
      <c r="O155" s="77">
        <f>SUM(O152:O154)</f>
        <v>15.393421000000004</v>
      </c>
      <c r="Q155" s="77">
        <f>SUM(Q152:Q154)</f>
        <v>1263.1491799</v>
      </c>
      <c r="R155" s="77">
        <f>IFERROR(Q155/F155*10,0)</f>
        <v>2.8224771919182623</v>
      </c>
    </row>
    <row r="156" spans="1:18" x14ac:dyDescent="0.2">
      <c r="A156" s="60">
        <f>A154+1</f>
        <v>57</v>
      </c>
      <c r="B156" s="28" t="s">
        <v>54</v>
      </c>
      <c r="C156" s="62">
        <v>1450</v>
      </c>
      <c r="D156" s="63">
        <v>0.27</v>
      </c>
      <c r="E156" s="64">
        <f t="shared" ref="E156:E167" si="26">C156*D156</f>
        <v>391.5</v>
      </c>
      <c r="F156" s="62">
        <v>153.62850499999999</v>
      </c>
      <c r="H156" s="144"/>
      <c r="I156" s="144"/>
      <c r="J156" s="144"/>
      <c r="K156" s="65"/>
      <c r="L156" s="62">
        <v>0</v>
      </c>
      <c r="M156" s="130">
        <f t="shared" si="25"/>
        <v>2.0500000000000003</v>
      </c>
      <c r="N156" s="62">
        <v>31.493843524999999</v>
      </c>
      <c r="O156" s="62">
        <v>0</v>
      </c>
      <c r="Q156" s="34">
        <f t="shared" ref="Q156:Q174" si="27">SUM(N156:O156)+L156</f>
        <v>31.493843524999999</v>
      </c>
      <c r="R156" s="34">
        <f t="shared" ref="R156:R172" si="28">IFERROR(Q156/F156*10,0)</f>
        <v>2.0500000000000003</v>
      </c>
    </row>
    <row r="157" spans="1:18" x14ac:dyDescent="0.2">
      <c r="A157" s="60">
        <f t="shared" si="16"/>
        <v>58</v>
      </c>
      <c r="B157" s="28" t="s">
        <v>55</v>
      </c>
      <c r="C157" s="62">
        <v>160</v>
      </c>
      <c r="D157" s="63">
        <v>0.33124999999999999</v>
      </c>
      <c r="E157" s="64">
        <f t="shared" si="26"/>
        <v>53</v>
      </c>
      <c r="F157" s="62">
        <v>43.710194999999992</v>
      </c>
      <c r="H157" s="144"/>
      <c r="I157" s="144"/>
      <c r="J157" s="144"/>
      <c r="K157" s="65"/>
      <c r="L157" s="62">
        <v>0</v>
      </c>
      <c r="M157" s="130">
        <f t="shared" si="25"/>
        <v>2.0500000000000003</v>
      </c>
      <c r="N157" s="62">
        <v>8.9605899749999995</v>
      </c>
      <c r="O157" s="62">
        <v>0</v>
      </c>
      <c r="Q157" s="34">
        <f t="shared" si="27"/>
        <v>8.9605899749999995</v>
      </c>
      <c r="R157" s="34">
        <f t="shared" si="28"/>
        <v>2.0500000000000003</v>
      </c>
    </row>
    <row r="158" spans="1:18" x14ac:dyDescent="0.2">
      <c r="A158" s="60">
        <f t="shared" si="16"/>
        <v>59</v>
      </c>
      <c r="B158" s="28" t="s">
        <v>56</v>
      </c>
      <c r="C158" s="62">
        <v>12</v>
      </c>
      <c r="D158" s="63">
        <v>1</v>
      </c>
      <c r="E158" s="64">
        <f t="shared" si="26"/>
        <v>12</v>
      </c>
      <c r="F158" s="62">
        <v>55.315559999999998</v>
      </c>
      <c r="H158" s="144"/>
      <c r="I158" s="144"/>
      <c r="J158" s="144"/>
      <c r="K158" s="65"/>
      <c r="L158" s="62">
        <v>0</v>
      </c>
      <c r="M158" s="130">
        <f t="shared" si="25"/>
        <v>1.6761061308969847</v>
      </c>
      <c r="N158" s="62">
        <v>9.2714749249999997</v>
      </c>
      <c r="O158" s="62">
        <v>1.1411100000000007E-2</v>
      </c>
      <c r="Q158" s="34">
        <f t="shared" si="27"/>
        <v>9.2828860249999998</v>
      </c>
      <c r="R158" s="34">
        <f t="shared" si="28"/>
        <v>1.6781690405014429</v>
      </c>
    </row>
    <row r="159" spans="1:18" x14ac:dyDescent="0.2">
      <c r="A159" s="60">
        <f t="shared" si="16"/>
        <v>60</v>
      </c>
      <c r="B159" s="28" t="s">
        <v>57</v>
      </c>
      <c r="C159" s="62">
        <v>34</v>
      </c>
      <c r="D159" s="63">
        <v>1</v>
      </c>
      <c r="E159" s="64">
        <f t="shared" si="26"/>
        <v>34</v>
      </c>
      <c r="F159" s="62">
        <v>22.699199999999998</v>
      </c>
      <c r="H159" s="144"/>
      <c r="I159" s="144"/>
      <c r="J159" s="144"/>
      <c r="K159" s="65"/>
      <c r="L159" s="62">
        <v>12.842500000000003</v>
      </c>
      <c r="M159" s="130">
        <f t="shared" si="25"/>
        <v>0.5143353069711708</v>
      </c>
      <c r="N159" s="62">
        <v>1.1675</v>
      </c>
      <c r="O159" s="62">
        <v>1.2886884000000001</v>
      </c>
      <c r="Q159" s="34">
        <f t="shared" si="27"/>
        <v>15.298688400000003</v>
      </c>
      <c r="R159" s="34">
        <f t="shared" si="28"/>
        <v>6.7397478325227347</v>
      </c>
    </row>
    <row r="160" spans="1:18" x14ac:dyDescent="0.2">
      <c r="A160" s="60">
        <f t="shared" si="16"/>
        <v>61</v>
      </c>
      <c r="B160" s="81" t="s">
        <v>119</v>
      </c>
      <c r="C160" s="62">
        <v>300</v>
      </c>
      <c r="D160" s="63">
        <v>1</v>
      </c>
      <c r="E160" s="64">
        <f t="shared" si="26"/>
        <v>300</v>
      </c>
      <c r="F160" s="62">
        <v>1998.6008530000001</v>
      </c>
      <c r="H160" s="144"/>
      <c r="I160" s="144"/>
      <c r="J160" s="144"/>
      <c r="K160" s="65"/>
      <c r="L160" s="62">
        <v>163.9689951</v>
      </c>
      <c r="M160" s="130">
        <f t="shared" si="25"/>
        <v>2.6174497915117225</v>
      </c>
      <c r="N160" s="62">
        <v>523.12373860000002</v>
      </c>
      <c r="O160" s="62">
        <v>-0.49940919999999994</v>
      </c>
      <c r="Q160" s="34">
        <f t="shared" si="27"/>
        <v>686.59332450000011</v>
      </c>
      <c r="R160" s="34">
        <f t="shared" si="28"/>
        <v>3.4353699162561102</v>
      </c>
    </row>
    <row r="161" spans="1:18" x14ac:dyDescent="0.2">
      <c r="A161" s="60">
        <f t="shared" si="16"/>
        <v>62</v>
      </c>
      <c r="B161" s="82" t="s">
        <v>58</v>
      </c>
      <c r="C161" s="62">
        <v>4000</v>
      </c>
      <c r="D161" s="63">
        <v>0.2</v>
      </c>
      <c r="E161" s="64">
        <f t="shared" si="26"/>
        <v>800</v>
      </c>
      <c r="F161" s="62">
        <v>4854.00047</v>
      </c>
      <c r="H161" s="144"/>
      <c r="I161" s="144"/>
      <c r="J161" s="144"/>
      <c r="K161" s="65"/>
      <c r="L161" s="62">
        <v>480.75328909999996</v>
      </c>
      <c r="M161" s="130">
        <f t="shared" si="25"/>
        <v>2.0097654203564588</v>
      </c>
      <c r="N161" s="62">
        <v>975.5402294999999</v>
      </c>
      <c r="O161" s="62">
        <v>0.54361569999999992</v>
      </c>
      <c r="Q161" s="34">
        <f t="shared" si="27"/>
        <v>1456.8371342999999</v>
      </c>
      <c r="R161" s="34">
        <f t="shared" si="28"/>
        <v>3.0013123058061835</v>
      </c>
    </row>
    <row r="162" spans="1:18" s="118" customFormat="1" x14ac:dyDescent="0.2">
      <c r="A162" s="60">
        <f t="shared" si="16"/>
        <v>63</v>
      </c>
      <c r="B162" s="83" t="s">
        <v>121</v>
      </c>
      <c r="C162" s="62">
        <v>125</v>
      </c>
      <c r="D162" s="63">
        <v>1</v>
      </c>
      <c r="E162" s="64">
        <f t="shared" si="26"/>
        <v>125</v>
      </c>
      <c r="F162" s="62">
        <v>920.54726800000003</v>
      </c>
      <c r="G162" s="114"/>
      <c r="H162" s="144"/>
      <c r="I162" s="144"/>
      <c r="J162" s="144"/>
      <c r="K162" s="65"/>
      <c r="L162" s="62">
        <v>125.27895000000002</v>
      </c>
      <c r="M162" s="130">
        <f t="shared" si="25"/>
        <v>2.5901891112885256</v>
      </c>
      <c r="N162" s="62">
        <v>238.43915100000001</v>
      </c>
      <c r="O162" s="62">
        <v>18.516469600000001</v>
      </c>
      <c r="Q162" s="34">
        <f t="shared" si="27"/>
        <v>382.23457060000004</v>
      </c>
      <c r="R162" s="34">
        <f t="shared" si="28"/>
        <v>4.1522535983453706</v>
      </c>
    </row>
    <row r="163" spans="1:18" x14ac:dyDescent="0.2">
      <c r="A163" s="60">
        <f t="shared" si="16"/>
        <v>64</v>
      </c>
      <c r="B163" s="83" t="s">
        <v>122</v>
      </c>
      <c r="C163" s="62">
        <v>1320</v>
      </c>
      <c r="D163" s="63">
        <v>1</v>
      </c>
      <c r="E163" s="64">
        <f t="shared" si="26"/>
        <v>1320</v>
      </c>
      <c r="F163" s="62">
        <v>8858.6904309999991</v>
      </c>
      <c r="H163" s="144"/>
      <c r="I163" s="144"/>
      <c r="J163" s="144"/>
      <c r="K163" s="65"/>
      <c r="L163" s="62">
        <v>1018.1174101000001</v>
      </c>
      <c r="M163" s="130">
        <f t="shared" si="25"/>
        <v>1.7114160765733613</v>
      </c>
      <c r="N163" s="62">
        <v>1516.0905220999998</v>
      </c>
      <c r="O163" s="62">
        <v>-234.67970409999998</v>
      </c>
      <c r="Q163" s="34">
        <f t="shared" si="27"/>
        <v>2299.5282281</v>
      </c>
      <c r="R163" s="34">
        <f t="shared" si="28"/>
        <v>2.5957879959921137</v>
      </c>
    </row>
    <row r="164" spans="1:18" x14ac:dyDescent="0.2">
      <c r="A164" s="60">
        <f t="shared" si="16"/>
        <v>65</v>
      </c>
      <c r="B164" s="83" t="s">
        <v>123</v>
      </c>
      <c r="C164" s="62">
        <v>1200</v>
      </c>
      <c r="D164" s="63">
        <v>1</v>
      </c>
      <c r="E164" s="64">
        <f t="shared" si="26"/>
        <v>1200</v>
      </c>
      <c r="F164" s="62">
        <v>8837.253791000001</v>
      </c>
      <c r="H164" s="144"/>
      <c r="I164" s="144"/>
      <c r="J164" s="144"/>
      <c r="K164" s="65"/>
      <c r="L164" s="62">
        <v>1202.6779200000001</v>
      </c>
      <c r="M164" s="130">
        <f t="shared" si="25"/>
        <v>4.1743885201723518</v>
      </c>
      <c r="N164" s="62">
        <v>3689.0130775000002</v>
      </c>
      <c r="O164" s="62">
        <v>435.27409479999994</v>
      </c>
      <c r="Q164" s="34">
        <f t="shared" si="27"/>
        <v>5326.9650922999999</v>
      </c>
      <c r="R164" s="34">
        <f t="shared" si="28"/>
        <v>6.0278512061349474</v>
      </c>
    </row>
    <row r="165" spans="1:18" x14ac:dyDescent="0.2">
      <c r="A165" s="60">
        <f t="shared" si="16"/>
        <v>66</v>
      </c>
      <c r="B165" s="83" t="s">
        <v>130</v>
      </c>
      <c r="C165" s="62">
        <v>440</v>
      </c>
      <c r="D165" s="63">
        <v>1</v>
      </c>
      <c r="E165" s="64">
        <f t="shared" si="26"/>
        <v>440</v>
      </c>
      <c r="F165" s="62">
        <v>2523.9572669999998</v>
      </c>
      <c r="H165" s="144"/>
      <c r="I165" s="144"/>
      <c r="J165" s="144"/>
      <c r="K165" s="65"/>
      <c r="L165" s="62">
        <v>446.97837382719996</v>
      </c>
      <c r="M165" s="130">
        <f t="shared" si="25"/>
        <v>2.6972020302601267</v>
      </c>
      <c r="N165" s="62">
        <v>680.76226648422005</v>
      </c>
      <c r="O165" s="62">
        <v>-9.6014037895599991</v>
      </c>
      <c r="Q165" s="34">
        <f t="shared" si="27"/>
        <v>1118.1392365218601</v>
      </c>
      <c r="R165" s="34">
        <f t="shared" si="28"/>
        <v>4.4301036754512539</v>
      </c>
    </row>
    <row r="166" spans="1:18" x14ac:dyDescent="0.2">
      <c r="A166" s="60">
        <f t="shared" ref="A166:A183" si="29">A165+1</f>
        <v>67</v>
      </c>
      <c r="B166" s="83" t="s">
        <v>59</v>
      </c>
      <c r="C166" s="62">
        <v>200</v>
      </c>
      <c r="D166" s="63">
        <v>1</v>
      </c>
      <c r="E166" s="64">
        <f t="shared" si="26"/>
        <v>200</v>
      </c>
      <c r="F166" s="62">
        <v>1313.2522500000002</v>
      </c>
      <c r="H166" s="144"/>
      <c r="I166" s="144"/>
      <c r="J166" s="144"/>
      <c r="K166" s="65"/>
      <c r="L166" s="62">
        <v>167.041145</v>
      </c>
      <c r="M166" s="130">
        <f t="shared" si="25"/>
        <v>2.2314272600713227</v>
      </c>
      <c r="N166" s="62">
        <v>293.042687</v>
      </c>
      <c r="O166" s="62">
        <v>133.67894100000001</v>
      </c>
      <c r="Q166" s="34">
        <f t="shared" si="27"/>
        <v>593.76277300000004</v>
      </c>
      <c r="R166" s="34">
        <f t="shared" si="28"/>
        <v>4.5213154822312314</v>
      </c>
    </row>
    <row r="167" spans="1:18" x14ac:dyDescent="0.2">
      <c r="A167" s="60">
        <f t="shared" si="29"/>
        <v>68</v>
      </c>
      <c r="B167" s="83" t="s">
        <v>125</v>
      </c>
      <c r="C167" s="62">
        <v>1200</v>
      </c>
      <c r="D167" s="63">
        <v>1</v>
      </c>
      <c r="E167" s="64">
        <f t="shared" si="26"/>
        <v>1200</v>
      </c>
      <c r="F167" s="62">
        <v>3717.1157530000005</v>
      </c>
      <c r="H167" s="144"/>
      <c r="I167" s="144"/>
      <c r="J167" s="144"/>
      <c r="K167" s="65"/>
      <c r="L167" s="62">
        <v>824.87707589999991</v>
      </c>
      <c r="M167" s="130">
        <f t="shared" si="25"/>
        <v>3.0481666592856294</v>
      </c>
      <c r="N167" s="62">
        <v>1133.0388306999998</v>
      </c>
      <c r="O167" s="62">
        <v>12.155097399999997</v>
      </c>
      <c r="Q167" s="34">
        <f t="shared" si="27"/>
        <v>1970.0710039999997</v>
      </c>
      <c r="R167" s="34">
        <f t="shared" si="28"/>
        <v>5.2999990716189016</v>
      </c>
    </row>
    <row r="168" spans="1:18" x14ac:dyDescent="0.2">
      <c r="A168" s="60">
        <f t="shared" si="29"/>
        <v>69</v>
      </c>
      <c r="B168" s="83" t="s">
        <v>131</v>
      </c>
      <c r="C168" s="210">
        <v>6340</v>
      </c>
      <c r="D168" s="213">
        <v>1</v>
      </c>
      <c r="E168" s="192">
        <f>C168</f>
        <v>6340</v>
      </c>
      <c r="F168" s="84">
        <v>315.60257278891021</v>
      </c>
      <c r="G168" s="131"/>
      <c r="H168" s="145"/>
      <c r="I168" s="145"/>
      <c r="J168" s="145"/>
      <c r="K168" s="216"/>
      <c r="L168" s="84">
        <v>0</v>
      </c>
      <c r="M168" s="146">
        <f t="shared" si="25"/>
        <v>4.2672412834442301</v>
      </c>
      <c r="N168" s="84">
        <v>134.67523277660501</v>
      </c>
      <c r="O168" s="84">
        <v>0</v>
      </c>
      <c r="Q168" s="87">
        <f t="shared" si="27"/>
        <v>134.67523277660501</v>
      </c>
      <c r="R168" s="87">
        <f t="shared" si="28"/>
        <v>4.2672412834442301</v>
      </c>
    </row>
    <row r="169" spans="1:18" x14ac:dyDescent="0.2">
      <c r="A169" s="60">
        <f t="shared" si="29"/>
        <v>70</v>
      </c>
      <c r="B169" s="83" t="s">
        <v>69</v>
      </c>
      <c r="C169" s="211"/>
      <c r="D169" s="214"/>
      <c r="E169" s="202"/>
      <c r="F169" s="84">
        <v>6619.7028363770241</v>
      </c>
      <c r="G169" s="131"/>
      <c r="H169" s="145"/>
      <c r="I169" s="145"/>
      <c r="J169" s="145"/>
      <c r="K169" s="217"/>
      <c r="L169" s="84">
        <v>0</v>
      </c>
      <c r="M169" s="146">
        <f t="shared" si="25"/>
        <v>5.3473008082363638</v>
      </c>
      <c r="N169" s="84">
        <v>3539.7542327243409</v>
      </c>
      <c r="O169" s="84">
        <v>0</v>
      </c>
      <c r="Q169" s="87">
        <f t="shared" si="27"/>
        <v>3539.7542327243409</v>
      </c>
      <c r="R169" s="87">
        <f t="shared" si="28"/>
        <v>5.3473008082363638</v>
      </c>
    </row>
    <row r="170" spans="1:18" x14ac:dyDescent="0.2">
      <c r="A170" s="60">
        <f t="shared" si="29"/>
        <v>71</v>
      </c>
      <c r="B170" s="83" t="s">
        <v>70</v>
      </c>
      <c r="C170" s="211"/>
      <c r="D170" s="214"/>
      <c r="E170" s="202"/>
      <c r="F170" s="84">
        <v>4173.808792806949</v>
      </c>
      <c r="G170" s="131"/>
      <c r="H170" s="145"/>
      <c r="I170" s="145"/>
      <c r="J170" s="145"/>
      <c r="K170" s="217"/>
      <c r="L170" s="84">
        <v>0</v>
      </c>
      <c r="M170" s="146">
        <f t="shared" si="25"/>
        <v>6.3208163938222359</v>
      </c>
      <c r="N170" s="84">
        <v>2638.1879042253559</v>
      </c>
      <c r="O170" s="84">
        <v>0</v>
      </c>
      <c r="Q170" s="87">
        <f t="shared" si="27"/>
        <v>2638.1879042253559</v>
      </c>
      <c r="R170" s="87">
        <f t="shared" si="28"/>
        <v>6.3208163938222359</v>
      </c>
    </row>
    <row r="171" spans="1:18" x14ac:dyDescent="0.2">
      <c r="A171" s="60">
        <f t="shared" si="29"/>
        <v>72</v>
      </c>
      <c r="B171" s="83" t="s">
        <v>71</v>
      </c>
      <c r="C171" s="211"/>
      <c r="D171" s="214"/>
      <c r="E171" s="202"/>
      <c r="F171" s="84">
        <v>488.89103044538012</v>
      </c>
      <c r="G171" s="131"/>
      <c r="H171" s="145"/>
      <c r="I171" s="145"/>
      <c r="J171" s="145"/>
      <c r="K171" s="217"/>
      <c r="L171" s="84">
        <v>0</v>
      </c>
      <c r="M171" s="146">
        <f t="shared" si="25"/>
        <v>5.7681132368481327</v>
      </c>
      <c r="N171" s="84">
        <v>281.99788240883203</v>
      </c>
      <c r="O171" s="84">
        <v>0</v>
      </c>
      <c r="Q171" s="87">
        <f t="shared" si="27"/>
        <v>281.99788240883203</v>
      </c>
      <c r="R171" s="87">
        <f t="shared" si="28"/>
        <v>5.7681132368481327</v>
      </c>
    </row>
    <row r="172" spans="1:18" x14ac:dyDescent="0.2">
      <c r="A172" s="60">
        <f t="shared" si="29"/>
        <v>73</v>
      </c>
      <c r="B172" s="83" t="s">
        <v>72</v>
      </c>
      <c r="C172" s="212"/>
      <c r="D172" s="215"/>
      <c r="E172" s="193"/>
      <c r="F172" s="84">
        <v>0.96858887500000002</v>
      </c>
      <c r="G172" s="131"/>
      <c r="H172" s="145"/>
      <c r="I172" s="145"/>
      <c r="J172" s="145"/>
      <c r="K172" s="218"/>
      <c r="L172" s="84">
        <v>0</v>
      </c>
      <c r="M172" s="146">
        <f t="shared" si="25"/>
        <v>4.8799959941724493</v>
      </c>
      <c r="N172" s="84">
        <v>0.47267098299999999</v>
      </c>
      <c r="O172" s="84">
        <v>0</v>
      </c>
      <c r="Q172" s="87">
        <f t="shared" si="27"/>
        <v>0.47267098299999999</v>
      </c>
      <c r="R172" s="87">
        <f t="shared" si="28"/>
        <v>4.8799959941724493</v>
      </c>
    </row>
    <row r="173" spans="1:18" x14ac:dyDescent="0.2">
      <c r="A173" s="60">
        <f t="shared" si="29"/>
        <v>74</v>
      </c>
      <c r="B173" s="90" t="s">
        <v>73</v>
      </c>
      <c r="C173" s="91">
        <v>2395</v>
      </c>
      <c r="D173" s="92">
        <v>1</v>
      </c>
      <c r="E173" s="93">
        <f>C173*D173</f>
        <v>2395</v>
      </c>
      <c r="F173" s="84">
        <v>1959.4697397870004</v>
      </c>
      <c r="H173" s="144"/>
      <c r="I173" s="144"/>
      <c r="J173" s="144"/>
      <c r="K173" s="94"/>
      <c r="L173" s="84">
        <v>0</v>
      </c>
      <c r="M173" s="134">
        <f>IFERROR((N173)/F173*10,0)</f>
        <v>5.8713199729318148</v>
      </c>
      <c r="N173" s="84">
        <v>1150.4673819566922</v>
      </c>
      <c r="O173" s="84">
        <v>0</v>
      </c>
      <c r="Q173" s="96">
        <f t="shared" si="27"/>
        <v>1150.4673819566922</v>
      </c>
      <c r="R173" s="96">
        <f>IFERROR(Q173/F173*10,0)</f>
        <v>5.8713199729318148</v>
      </c>
    </row>
    <row r="174" spans="1:18" ht="28.5" x14ac:dyDescent="0.2">
      <c r="A174" s="60">
        <f t="shared" si="29"/>
        <v>75</v>
      </c>
      <c r="B174" s="97" t="s">
        <v>143</v>
      </c>
      <c r="C174" s="59"/>
      <c r="D174" s="59"/>
      <c r="E174" s="59"/>
      <c r="F174" s="84">
        <v>0</v>
      </c>
      <c r="G174" s="60"/>
      <c r="H174" s="60"/>
      <c r="I174" s="60"/>
      <c r="J174" s="60"/>
      <c r="K174" s="60"/>
      <c r="L174" s="84">
        <v>0</v>
      </c>
      <c r="M174" s="60"/>
      <c r="N174" s="84">
        <v>154.56268710000001</v>
      </c>
      <c r="O174" s="84">
        <v>0</v>
      </c>
      <c r="Q174" s="96">
        <f t="shared" si="27"/>
        <v>154.56268710000001</v>
      </c>
      <c r="R174" s="60"/>
    </row>
    <row r="175" spans="1:18" ht="15" x14ac:dyDescent="0.25">
      <c r="A175" s="99"/>
      <c r="B175" s="100" t="s">
        <v>62</v>
      </c>
      <c r="C175" s="101">
        <f>C129+C151+C155+SUM(C156:C174)</f>
        <v>49234.59</v>
      </c>
      <c r="D175" s="102">
        <f>E175/C175</f>
        <v>0.67706194563964095</v>
      </c>
      <c r="E175" s="101">
        <f>E129+E151+E155+SUM(E156:E174)</f>
        <v>33334.867298170007</v>
      </c>
      <c r="F175" s="101">
        <f>F129+F151+F155+SUM(F156:F174)</f>
        <v>130421.12370408027</v>
      </c>
      <c r="G175" s="99"/>
      <c r="H175" s="99"/>
      <c r="I175" s="99"/>
      <c r="J175" s="99"/>
      <c r="K175" s="99"/>
      <c r="L175" s="101">
        <f>L129+L151+L155+SUM(L156:L174)</f>
        <v>16243.497482803532</v>
      </c>
      <c r="M175" s="147">
        <f>IFERROR((N175)/F175*10,0)</f>
        <v>2.6696197891838409</v>
      </c>
      <c r="N175" s="101">
        <f>N129+N151+N155+SUM(N156:N174)</f>
        <v>34817.481276800638</v>
      </c>
      <c r="O175" s="101">
        <f>O129+O151+O155+SUM(O156:O174)</f>
        <v>1212.2822188104401</v>
      </c>
      <c r="Q175" s="101">
        <f>Q129+Q151+Q155+SUM(Q156:Q174)</f>
        <v>52273.260978414619</v>
      </c>
      <c r="R175" s="103">
        <f>IFERROR(Q175/F175*10,0)</f>
        <v>4.0080363896434692</v>
      </c>
    </row>
    <row r="176" spans="1:18" x14ac:dyDescent="0.2">
      <c r="A176" s="60">
        <f>A174+1</f>
        <v>76</v>
      </c>
      <c r="B176" s="104" t="s">
        <v>132</v>
      </c>
      <c r="C176" s="59"/>
      <c r="D176" s="59"/>
      <c r="E176" s="59"/>
      <c r="F176" s="91">
        <v>6022.6405903974883</v>
      </c>
      <c r="G176" s="60"/>
      <c r="H176" s="60"/>
      <c r="I176" s="60"/>
      <c r="J176" s="60"/>
      <c r="K176" s="60"/>
      <c r="L176" s="91">
        <v>0</v>
      </c>
      <c r="M176" s="134">
        <f>IFERROR((N176)/F176*10,0)</f>
        <v>4.766132805063422</v>
      </c>
      <c r="N176" s="91">
        <v>2870.4704891000001</v>
      </c>
      <c r="O176" s="91">
        <v>0</v>
      </c>
      <c r="Q176" s="96">
        <f t="shared" ref="Q176:Q183" si="30">SUM(N176:O176)+L176</f>
        <v>2870.4704891000001</v>
      </c>
      <c r="R176" s="96">
        <f>IFERROR(Q176/F176*10,0)</f>
        <v>4.766132805063422</v>
      </c>
    </row>
    <row r="177" spans="1:18" x14ac:dyDescent="0.2">
      <c r="A177" s="60">
        <f t="shared" si="29"/>
        <v>77</v>
      </c>
      <c r="B177" s="104" t="s">
        <v>64</v>
      </c>
      <c r="C177" s="59"/>
      <c r="D177" s="59"/>
      <c r="E177" s="59"/>
      <c r="F177" s="91">
        <v>9.0308689999999991</v>
      </c>
      <c r="G177" s="60"/>
      <c r="H177" s="60"/>
      <c r="I177" s="60"/>
      <c r="J177" s="60"/>
      <c r="K177" s="60"/>
      <c r="L177" s="91">
        <v>0</v>
      </c>
      <c r="M177" s="60"/>
      <c r="N177" s="91">
        <v>-1006.0693241999999</v>
      </c>
      <c r="O177" s="91">
        <v>0</v>
      </c>
      <c r="Q177" s="96">
        <f t="shared" si="30"/>
        <v>-1006.0693241999999</v>
      </c>
      <c r="R177" s="60"/>
    </row>
    <row r="178" spans="1:18" x14ac:dyDescent="0.2">
      <c r="A178" s="60">
        <f t="shared" si="29"/>
        <v>78</v>
      </c>
      <c r="B178" s="104" t="s">
        <v>133</v>
      </c>
      <c r="C178" s="59"/>
      <c r="D178" s="59"/>
      <c r="E178" s="59"/>
      <c r="F178" s="91">
        <v>0</v>
      </c>
      <c r="G178" s="60"/>
      <c r="H178" s="60"/>
      <c r="I178" s="60"/>
      <c r="J178" s="60"/>
      <c r="K178" s="60"/>
      <c r="L178" s="59"/>
      <c r="M178" s="60"/>
      <c r="N178" s="91">
        <v>6.2580027000000005</v>
      </c>
      <c r="O178" s="91">
        <v>0</v>
      </c>
      <c r="Q178" s="96">
        <f t="shared" si="30"/>
        <v>6.2580027000000005</v>
      </c>
      <c r="R178" s="60"/>
    </row>
    <row r="179" spans="1:18" x14ac:dyDescent="0.2">
      <c r="A179" s="60">
        <f t="shared" si="29"/>
        <v>79</v>
      </c>
      <c r="B179" s="136" t="s">
        <v>134</v>
      </c>
      <c r="C179" s="59"/>
      <c r="D179" s="59"/>
      <c r="E179" s="59"/>
      <c r="F179" s="59"/>
      <c r="G179" s="60"/>
      <c r="H179" s="60"/>
      <c r="I179" s="60"/>
      <c r="J179" s="60"/>
      <c r="K179" s="60"/>
      <c r="L179" s="59"/>
      <c r="M179" s="60"/>
      <c r="N179" s="59"/>
      <c r="O179" s="96">
        <v>-287.04999999999995</v>
      </c>
      <c r="Q179" s="96">
        <f t="shared" si="30"/>
        <v>-287.04999999999995</v>
      </c>
      <c r="R179" s="60"/>
    </row>
    <row r="180" spans="1:18" x14ac:dyDescent="0.2">
      <c r="A180" s="60">
        <f t="shared" si="29"/>
        <v>80</v>
      </c>
      <c r="B180" s="136" t="s">
        <v>135</v>
      </c>
      <c r="C180" s="59"/>
      <c r="D180" s="59"/>
      <c r="E180" s="59"/>
      <c r="F180" s="59"/>
      <c r="G180" s="60"/>
      <c r="H180" s="60"/>
      <c r="I180" s="60"/>
      <c r="J180" s="60"/>
      <c r="K180" s="60"/>
      <c r="L180" s="59"/>
      <c r="M180" s="106"/>
      <c r="N180" s="59"/>
      <c r="O180" s="96">
        <v>-354.60500000000002</v>
      </c>
      <c r="Q180" s="96">
        <f t="shared" si="30"/>
        <v>-354.60500000000002</v>
      </c>
      <c r="R180" s="60"/>
    </row>
    <row r="181" spans="1:18" x14ac:dyDescent="0.2">
      <c r="A181" s="60">
        <f t="shared" si="29"/>
        <v>81</v>
      </c>
      <c r="B181" s="104" t="s">
        <v>136</v>
      </c>
      <c r="C181" s="55"/>
      <c r="D181" s="55"/>
      <c r="E181" s="55"/>
      <c r="F181" s="62">
        <v>0</v>
      </c>
      <c r="G181" s="60"/>
      <c r="H181" s="107"/>
      <c r="I181" s="107"/>
      <c r="J181" s="107"/>
      <c r="K181" s="107"/>
      <c r="L181" s="62">
        <v>2856.8875056000002</v>
      </c>
      <c r="M181" s="107"/>
      <c r="N181" s="62">
        <v>0</v>
      </c>
      <c r="O181" s="62">
        <v>0</v>
      </c>
      <c r="Q181" s="148">
        <f t="shared" si="30"/>
        <v>2856.8875056000002</v>
      </c>
      <c r="R181" s="60"/>
    </row>
    <row r="182" spans="1:18" x14ac:dyDescent="0.2">
      <c r="A182" s="60">
        <f t="shared" si="29"/>
        <v>82</v>
      </c>
      <c r="B182" s="104" t="s">
        <v>75</v>
      </c>
      <c r="C182" s="55"/>
      <c r="D182" s="55"/>
      <c r="E182" s="55"/>
      <c r="F182" s="62">
        <v>0</v>
      </c>
      <c r="G182" s="60"/>
      <c r="H182" s="107"/>
      <c r="I182" s="107"/>
      <c r="J182" s="107"/>
      <c r="K182" s="107"/>
      <c r="L182" s="62">
        <v>-33.931903699999999</v>
      </c>
      <c r="M182" s="107"/>
      <c r="N182" s="62">
        <v>0</v>
      </c>
      <c r="O182" s="62">
        <v>-14.201530399999999</v>
      </c>
      <c r="Q182" s="148">
        <f t="shared" si="30"/>
        <v>-48.133434100000002</v>
      </c>
      <c r="R182" s="60"/>
    </row>
    <row r="183" spans="1:18" x14ac:dyDescent="0.2">
      <c r="A183" s="60">
        <f t="shared" si="29"/>
        <v>83</v>
      </c>
      <c r="B183" s="104" t="s">
        <v>76</v>
      </c>
      <c r="C183" s="55"/>
      <c r="D183" s="55"/>
      <c r="E183" s="55"/>
      <c r="F183" s="55"/>
      <c r="G183" s="60"/>
      <c r="H183" s="107"/>
      <c r="I183" s="107"/>
      <c r="J183" s="107"/>
      <c r="K183" s="107"/>
      <c r="L183" s="55"/>
      <c r="M183" s="107"/>
      <c r="N183" s="55"/>
      <c r="O183" s="149">
        <v>-50.681742811000007</v>
      </c>
      <c r="Q183" s="96">
        <f t="shared" si="30"/>
        <v>-50.681742811000007</v>
      </c>
      <c r="R183" s="60"/>
    </row>
    <row r="184" spans="1:18" ht="17.25" x14ac:dyDescent="0.25">
      <c r="A184" s="108"/>
      <c r="B184" s="109" t="s">
        <v>6</v>
      </c>
      <c r="C184" s="110">
        <f>SUM(C175:C183)</f>
        <v>49234.59</v>
      </c>
      <c r="D184" s="109"/>
      <c r="E184" s="110">
        <f>SUM(E175:E183)</f>
        <v>33334.867298170007</v>
      </c>
      <c r="F184" s="110">
        <f>SUM(F175:F183)</f>
        <v>136452.79516347777</v>
      </c>
      <c r="G184" s="111"/>
      <c r="H184" s="111"/>
      <c r="I184" s="111"/>
      <c r="J184" s="111"/>
      <c r="K184" s="111"/>
      <c r="L184" s="110">
        <f>SUM(L175:L183)</f>
        <v>19066.453084703535</v>
      </c>
      <c r="M184" s="110">
        <f>IFERROR((N184)/F184*10,0)</f>
        <v>2.6887056729359249</v>
      </c>
      <c r="N184" s="110">
        <f>SUM(N175:N183)</f>
        <v>36688.14044440064</v>
      </c>
      <c r="O184" s="110">
        <f>SUM(O175:O183)</f>
        <v>505.74394559944011</v>
      </c>
      <c r="Q184" s="110">
        <f>SUM(Q175:Q183)</f>
        <v>56260.337474703621</v>
      </c>
      <c r="R184" s="150">
        <f>IFERROR(Q184/F184*10,0)</f>
        <v>4.1230622947152327</v>
      </c>
    </row>
    <row r="185" spans="1:18" hidden="1" x14ac:dyDescent="0.2">
      <c r="Q185" s="151">
        <f>'[83]F2.2'!H14</f>
        <v>4775.5039160999986</v>
      </c>
      <c r="R185" s="152"/>
    </row>
    <row r="186" spans="1:18" ht="15" hidden="1" x14ac:dyDescent="0.25">
      <c r="L186" s="152">
        <f>L181+L182</f>
        <v>2822.9556019000001</v>
      </c>
      <c r="M186" s="152">
        <f>L184-L186</f>
        <v>16243.497482803534</v>
      </c>
      <c r="Q186" s="153">
        <f>Q184+Q185</f>
        <v>61035.841390803616</v>
      </c>
    </row>
    <row r="187" spans="1:18" hidden="1" x14ac:dyDescent="0.2">
      <c r="Q187" s="151">
        <v>7584.2579376000003</v>
      </c>
    </row>
    <row r="188" spans="1:18" x14ac:dyDescent="0.2">
      <c r="Q188" s="152"/>
      <c r="R188" s="152"/>
    </row>
    <row r="189" spans="1:18" x14ac:dyDescent="0.2">
      <c r="Q189" s="152"/>
      <c r="R189" s="152"/>
    </row>
    <row r="190" spans="1:18" x14ac:dyDescent="0.2">
      <c r="Q190" s="152"/>
      <c r="R190" s="152"/>
    </row>
    <row r="191" spans="1:18" x14ac:dyDescent="0.2">
      <c r="Q191" s="152"/>
    </row>
  </sheetData>
  <mergeCells count="83">
    <mergeCell ref="C168:C172"/>
    <mergeCell ref="D168:D172"/>
    <mergeCell ref="E168:E172"/>
    <mergeCell ref="K168:K172"/>
    <mergeCell ref="R113:R114"/>
    <mergeCell ref="F115:F116"/>
    <mergeCell ref="L115:L116"/>
    <mergeCell ref="M115:M116"/>
    <mergeCell ref="N115:N116"/>
    <mergeCell ref="O115:O116"/>
    <mergeCell ref="Q115:Q116"/>
    <mergeCell ref="R115:R116"/>
    <mergeCell ref="F113:F114"/>
    <mergeCell ref="L113:L114"/>
    <mergeCell ref="M113:M114"/>
    <mergeCell ref="N113:N114"/>
    <mergeCell ref="O113:O114"/>
    <mergeCell ref="Q113:Q114"/>
    <mergeCell ref="R109:R110"/>
    <mergeCell ref="F111:F112"/>
    <mergeCell ref="L111:L112"/>
    <mergeCell ref="M111:M112"/>
    <mergeCell ref="N111:N112"/>
    <mergeCell ref="O111:O112"/>
    <mergeCell ref="Q111:Q112"/>
    <mergeCell ref="R111:R112"/>
    <mergeCell ref="F109:F110"/>
    <mergeCell ref="L109:L110"/>
    <mergeCell ref="M109:M110"/>
    <mergeCell ref="N109:N110"/>
    <mergeCell ref="O109:O110"/>
    <mergeCell ref="Q109:Q110"/>
    <mergeCell ref="R99:R100"/>
    <mergeCell ref="F104:F108"/>
    <mergeCell ref="L104:L108"/>
    <mergeCell ref="M104:M108"/>
    <mergeCell ref="N104:N108"/>
    <mergeCell ref="O104:O108"/>
    <mergeCell ref="Q104:Q108"/>
    <mergeCell ref="R104:R108"/>
    <mergeCell ref="F99:F100"/>
    <mergeCell ref="L99:L100"/>
    <mergeCell ref="M99:M100"/>
    <mergeCell ref="N99:N100"/>
    <mergeCell ref="O99:O100"/>
    <mergeCell ref="Q99:Q100"/>
    <mergeCell ref="F34:F36"/>
    <mergeCell ref="M34:M36"/>
    <mergeCell ref="N34:N36"/>
    <mergeCell ref="P34:P36"/>
    <mergeCell ref="Q34:Q36"/>
    <mergeCell ref="F32:F33"/>
    <mergeCell ref="M32:M33"/>
    <mergeCell ref="N32:N33"/>
    <mergeCell ref="P32:P33"/>
    <mergeCell ref="Q32:Q33"/>
    <mergeCell ref="M29:M31"/>
    <mergeCell ref="N29:N31"/>
    <mergeCell ref="P29:P31"/>
    <mergeCell ref="Q29:Q31"/>
    <mergeCell ref="R34:R36"/>
    <mergeCell ref="R32:R33"/>
    <mergeCell ref="R29:R31"/>
    <mergeCell ref="P20:P26"/>
    <mergeCell ref="Q20:Q26"/>
    <mergeCell ref="R20:R26"/>
    <mergeCell ref="F27:F28"/>
    <mergeCell ref="M27:M28"/>
    <mergeCell ref="N27:N28"/>
    <mergeCell ref="P27:P28"/>
    <mergeCell ref="Q27:Q28"/>
    <mergeCell ref="R27:R28"/>
    <mergeCell ref="F20:F26"/>
    <mergeCell ref="K20:K26"/>
    <mergeCell ref="L20:L26"/>
    <mergeCell ref="M20:M26"/>
    <mergeCell ref="N20:N26"/>
    <mergeCell ref="F29:F31"/>
    <mergeCell ref="B6:C6"/>
    <mergeCell ref="F15:F16"/>
    <mergeCell ref="M15:M16"/>
    <mergeCell ref="N15:N16"/>
    <mergeCell ref="Q15:Q16"/>
  </mergeCells>
  <pageMargins left="0.7" right="0.7" top="0.75" bottom="0.75" header="0.3" footer="0.3"/>
  <pageSetup paperSize="9" scale="40" orientation="portrait" r:id="rId1"/>
  <rowBreaks count="2" manualBreakCount="2">
    <brk id="89" max="17" man="1"/>
    <brk id="1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Sheet1</vt:lpstr>
      <vt:lpstr>Koyana F9.1</vt:lpstr>
      <vt:lpstr>Bhira F9.1</vt:lpstr>
      <vt:lpstr>Tillari F9.1</vt:lpstr>
      <vt:lpstr>SHP F9.1</vt:lpstr>
      <vt:lpstr>F2 FY 2017-18</vt:lpstr>
      <vt:lpstr>F2 FY 2018-19</vt:lpstr>
      <vt:lpstr>'Bhira F9.1'!Print_Area</vt:lpstr>
      <vt:lpstr>'F2 FY 2017-18'!Print_Area</vt:lpstr>
      <vt:lpstr>'F2 FY 2018-19'!Print_Area</vt:lpstr>
      <vt:lpstr>'Koyana F9.1'!Print_Area</vt:lpstr>
      <vt:lpstr>Sheet1!Print_Area</vt:lpstr>
      <vt:lpstr>'SHP F9.1'!Print_Area</vt:lpstr>
      <vt:lpstr>'Tillari F9.1'!Print_Area</vt:lpstr>
      <vt:lpstr>'F2 FY 2017-18'!Print_Titles</vt:lpstr>
      <vt:lpstr>'F2 FY 2018-19'!Print_Titles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BAPAT</dc:creator>
  <cp:lastModifiedBy>ANIL BAPAT</cp:lastModifiedBy>
  <cp:lastPrinted>2024-04-30T11:08:56Z</cp:lastPrinted>
  <dcterms:created xsi:type="dcterms:W3CDTF">2024-04-18T09:17:55Z</dcterms:created>
  <dcterms:modified xsi:type="dcterms:W3CDTF">2024-11-18T12:54:00Z</dcterms:modified>
</cp:coreProperties>
</file>